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2.xml" ContentType="application/vnd.openxmlformats-officedocument.spreadsheetml.pivotCacheDefinition+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hidePivotFieldList="1" defaultThemeVersion="124226"/>
  <bookViews>
    <workbookView xWindow="240" yWindow="105" windowWidth="15600" windowHeight="7080" tabRatio="911" firstSheet="1" activeTab="15"/>
  </bookViews>
  <sheets>
    <sheet name="Process Discovery Template" sheetId="10" state="hidden" r:id="rId1"/>
    <sheet name="Introduction" sheetId="37" r:id="rId2"/>
    <sheet name="Scope" sheetId="38" r:id="rId3"/>
    <sheet name="Asset Register" sheetId="2" r:id="rId4"/>
    <sheet name="Asset Grouping" sheetId="6" r:id="rId5"/>
    <sheet name="Risk List" sheetId="46" r:id="rId6"/>
    <sheet name="Summary" sheetId="47" r:id="rId7"/>
    <sheet name="Business Processes &amp; Enablers" sheetId="27" state="hidden" r:id="rId8"/>
    <sheet name="Risk List-Comviva" sheetId="43" state="hidden" r:id="rId9"/>
    <sheet name="Risk List New" sheetId="40" state="hidden" r:id="rId10"/>
    <sheet name="Risk Map" sheetId="23" state="hidden" r:id="rId11"/>
    <sheet name="Hide" sheetId="3" state="hidden" r:id="rId12"/>
    <sheet name="Risk Map - VAS" sheetId="39" r:id="rId13"/>
    <sheet name="Reference" sheetId="18" r:id="rId14"/>
    <sheet name="Threats" sheetId="45" state="hidden" r:id="rId15"/>
    <sheet name="Risk Treatment Plan" sheetId="48" r:id="rId16"/>
  </sheets>
  <externalReferences>
    <externalReference r:id="rId17"/>
    <externalReference r:id="rId18"/>
    <externalReference r:id="rId19"/>
  </externalReferences>
  <definedNames>
    <definedName name="_a1" localSheetId="5">#REF!</definedName>
    <definedName name="_a1" localSheetId="9">#REF!</definedName>
    <definedName name="_a1" localSheetId="8">#REF!</definedName>
    <definedName name="_a1">#REF!</definedName>
    <definedName name="_xlnm._FilterDatabase" localSheetId="3" hidden="1">'Asset Register'!$A$2:$Q$64</definedName>
    <definedName name="_xlnm._FilterDatabase" localSheetId="0" hidden="1">'Process Discovery Template'!$A$5:$D$5</definedName>
    <definedName name="_xlnm._FilterDatabase" localSheetId="5" hidden="1">'Risk List'!$B$5:$T$25</definedName>
    <definedName name="_xlnm._FilterDatabase" localSheetId="9" hidden="1">'Risk List New'!$B$5:$T$57</definedName>
    <definedName name="_xlnm._FilterDatabase" localSheetId="8" hidden="1">'Risk List-Comviva'!$B$5:$X$33</definedName>
    <definedName name="_rec32" localSheetId="5">#REF!</definedName>
    <definedName name="_rec32" localSheetId="9">#REF!</definedName>
    <definedName name="_rec32" localSheetId="8">#REF!</definedName>
    <definedName name="_rec32">#REF!</definedName>
    <definedName name="_rec37" localSheetId="5">#REF!</definedName>
    <definedName name="_rec37" localSheetId="9">#REF!</definedName>
    <definedName name="_rec37" localSheetId="8">#REF!</definedName>
    <definedName name="_rec37">#REF!</definedName>
    <definedName name="_rec52" localSheetId="5">#REF!</definedName>
    <definedName name="_rec52" localSheetId="9">#REF!</definedName>
    <definedName name="_rec52" localSheetId="8">#REF!</definedName>
    <definedName name="_rec52">#REF!</definedName>
    <definedName name="_rec53" localSheetId="5">#REF!</definedName>
    <definedName name="_rec53" localSheetId="9">#REF!</definedName>
    <definedName name="_rec53" localSheetId="8">#REF!</definedName>
    <definedName name="_rec53">#REF!</definedName>
    <definedName name="_rec60" localSheetId="5">#REF!</definedName>
    <definedName name="_rec60" localSheetId="9">#REF!</definedName>
    <definedName name="_rec60" localSheetId="8">#REF!</definedName>
    <definedName name="_rec60">#REF!</definedName>
    <definedName name="_rec86" localSheetId="5">#REF!</definedName>
    <definedName name="_rec86" localSheetId="9">#REF!</definedName>
    <definedName name="_rec86" localSheetId="8">#REF!</definedName>
    <definedName name="_rec86">#REF!</definedName>
    <definedName name="a" localSheetId="5">#REF!</definedName>
    <definedName name="a" localSheetId="9">#REF!</definedName>
    <definedName name="a" localSheetId="8">#REF!</definedName>
    <definedName name="a">#REF!</definedName>
    <definedName name="aa" localSheetId="5">#REF!</definedName>
    <definedName name="aa" localSheetId="9">#REF!</definedName>
    <definedName name="aa" localSheetId="8">#REF!</definedName>
    <definedName name="aa">#REF!</definedName>
    <definedName name="aaaa" localSheetId="5">#REF!</definedName>
    <definedName name="aaaa" localSheetId="9">#REF!</definedName>
    <definedName name="aaaa" localSheetId="8">#REF!</definedName>
    <definedName name="aaaa">#REF!</definedName>
    <definedName name="AC" localSheetId="5">#REF!</definedName>
    <definedName name="AC" localSheetId="9">#REF!</definedName>
    <definedName name="AC" localSheetId="8">#REF!</definedName>
    <definedName name="AC">#REF!</definedName>
    <definedName name="AssetClassification" localSheetId="11">#REF!</definedName>
    <definedName name="AssetClassification">[1]Lists!$A$30:$A$33</definedName>
    <definedName name="AssetCustodian" localSheetId="3">#REF!</definedName>
    <definedName name="AssetCustodian" localSheetId="11">#REF!</definedName>
    <definedName name="AssetCustodian" localSheetId="5">#REF!</definedName>
    <definedName name="AssetCustodian" localSheetId="9">#REF!</definedName>
    <definedName name="AssetCustodian" localSheetId="8">#REF!</definedName>
    <definedName name="AssetCustodian">#REF!</definedName>
    <definedName name="AssetLocation" localSheetId="11">#REF!</definedName>
    <definedName name="AssetLocation">[2]Lists!$A$12:$A$15</definedName>
    <definedName name="AssetOwner" localSheetId="3">#REF!</definedName>
    <definedName name="AssetOwner" localSheetId="11">#REF!</definedName>
    <definedName name="AssetOwner" localSheetId="5">#REF!</definedName>
    <definedName name="AssetOwner" localSheetId="9">#REF!</definedName>
    <definedName name="AssetOwner" localSheetId="8">#REF!</definedName>
    <definedName name="AssetOwner">#REF!</definedName>
    <definedName name="AssetType" localSheetId="11">#REF!</definedName>
    <definedName name="AssetType">[1]Lists!$A$4:$A$9</definedName>
    <definedName name="AssetUser" localSheetId="3">#REF!</definedName>
    <definedName name="AssetUser" localSheetId="11">#REF!</definedName>
    <definedName name="AssetUser" localSheetId="5">#REF!</definedName>
    <definedName name="AssetUser" localSheetId="9">#REF!</definedName>
    <definedName name="AssetUser" localSheetId="8">#REF!</definedName>
    <definedName name="AssetUser">#REF!</definedName>
    <definedName name="AT">Hide!$A:$A</definedName>
    <definedName name="AvailabilityRating" localSheetId="11">#REF!</definedName>
    <definedName name="AvailabilityRating">[1]Lists!$C$23:$C$27</definedName>
    <definedName name="AvailibalityRating" localSheetId="3">#REF!</definedName>
    <definedName name="AvailibalityRating" localSheetId="11">#REF!</definedName>
    <definedName name="AvailibalityRating" localSheetId="5">#REF!</definedName>
    <definedName name="AvailibalityRating" localSheetId="9">#REF!</definedName>
    <definedName name="AvailibalityRating" localSheetId="8">#REF!</definedName>
    <definedName name="AvailibalityRating">#REF!</definedName>
    <definedName name="AvailibilityRating" localSheetId="3">#REF!</definedName>
    <definedName name="AvailibilityRating" localSheetId="11">#REF!</definedName>
    <definedName name="AvailibilityRating" localSheetId="5">#REF!</definedName>
    <definedName name="AvailibilityRating" localSheetId="9">#REF!</definedName>
    <definedName name="AvailibilityRating" localSheetId="8">#REF!</definedName>
    <definedName name="AvailibilityRating">#REF!</definedName>
    <definedName name="aw" localSheetId="5">#REF!</definedName>
    <definedName name="aw" localSheetId="9">#REF!</definedName>
    <definedName name="aw" localSheetId="8">#REF!</definedName>
    <definedName name="aw">#REF!</definedName>
    <definedName name="CACC" localSheetId="5">#REF!</definedName>
    <definedName name="CACC" localSheetId="9">#REF!</definedName>
    <definedName name="CACC" localSheetId="8">#REF!</definedName>
    <definedName name="CACC">#REF!</definedName>
    <definedName name="ConfidentialityRating" localSheetId="11">#REF!</definedName>
    <definedName name="ConfidentialityRating">[1]Lists!$A$23:$A$27</definedName>
    <definedName name="dd" localSheetId="5">#REF!</definedName>
    <definedName name="dd" localSheetId="9">#REF!</definedName>
    <definedName name="dd" localSheetId="8">#REF!</definedName>
    <definedName name="dd">#REF!</definedName>
    <definedName name="HelloTunesGJC1" localSheetId="5">#REF!</definedName>
    <definedName name="HelloTunesGJC1" localSheetId="9">#REF!</definedName>
    <definedName name="HelloTunesGJC1" localSheetId="8">#REF!</definedName>
    <definedName name="HelloTunesGJC1">#REF!</definedName>
    <definedName name="HelloTunesGJC2" localSheetId="5">#REF!</definedName>
    <definedName name="HelloTunesGJC2" localSheetId="9">#REF!</definedName>
    <definedName name="HelloTunesGJC2" localSheetId="8">#REF!</definedName>
    <definedName name="HelloTunesGJC2">#REF!</definedName>
    <definedName name="hh" localSheetId="5">#REF!</definedName>
    <definedName name="hh" localSheetId="9">#REF!</definedName>
    <definedName name="hh" localSheetId="8">#REF!</definedName>
    <definedName name="hh">#REF!</definedName>
    <definedName name="IntegrityRating" localSheetId="11">#REF!</definedName>
    <definedName name="IntegrityRating">[1]Lists!$B$23:$B$27</definedName>
    <definedName name="list" localSheetId="5">#REF!</definedName>
    <definedName name="list" localSheetId="9">#REF!</definedName>
    <definedName name="list" localSheetId="8">#REF!</definedName>
    <definedName name="list">#REF!</definedName>
    <definedName name="list1" localSheetId="5">#REF!</definedName>
    <definedName name="list1" localSheetId="9">#REF!</definedName>
    <definedName name="list1" localSheetId="8">#REF!</definedName>
    <definedName name="list1">#REF!</definedName>
    <definedName name="name" localSheetId="5">#REF!</definedName>
    <definedName name="name" localSheetId="9">#REF!</definedName>
    <definedName name="name" localSheetId="8">#REF!</definedName>
    <definedName name="name">#REF!</definedName>
    <definedName name="rr" localSheetId="5">#REF!</definedName>
    <definedName name="rr" localSheetId="9">#REF!</definedName>
    <definedName name="rr" localSheetId="8">#REF!</definedName>
    <definedName name="rr">#REF!</definedName>
    <definedName name="ww" localSheetId="5">#REF!</definedName>
    <definedName name="ww" localSheetId="9">#REF!</definedName>
    <definedName name="ww" localSheetId="8">#REF!</definedName>
    <definedName name="ww">#REF!</definedName>
    <definedName name="zs" localSheetId="5">#REF!</definedName>
    <definedName name="zs" localSheetId="9">#REF!</definedName>
    <definedName name="zs" localSheetId="8">#REF!</definedName>
    <definedName name="zs">#REF!</definedName>
    <definedName name="zx" localSheetId="5">#REF!</definedName>
    <definedName name="zx" localSheetId="9">#REF!</definedName>
    <definedName name="zx" localSheetId="8">#REF!</definedName>
    <definedName name="zx">#REF!</definedName>
  </definedNames>
  <calcPr calcId="124519"/>
  <pivotCaches>
    <pivotCache cacheId="0" r:id="rId20"/>
    <pivotCache cacheId="9" r:id="rId21"/>
  </pivotCaches>
</workbook>
</file>

<file path=xl/calcChain.xml><?xml version="1.0" encoding="utf-8"?>
<calcChain xmlns="http://schemas.openxmlformats.org/spreadsheetml/2006/main">
  <c r="F87" i="2"/>
  <c r="G87"/>
  <c r="H87" s="1"/>
  <c r="O87"/>
  <c r="P87" s="1"/>
  <c r="Q87" s="1"/>
  <c r="F88"/>
  <c r="G88"/>
  <c r="H88" s="1"/>
  <c r="O88"/>
  <c r="P88" s="1"/>
  <c r="Q88" s="1"/>
  <c r="F89"/>
  <c r="G89"/>
  <c r="O89"/>
  <c r="P89" s="1"/>
  <c r="Q89" s="1"/>
  <c r="F90"/>
  <c r="G90"/>
  <c r="H90" s="1"/>
  <c r="O90"/>
  <c r="P90" s="1"/>
  <c r="Q90" s="1"/>
  <c r="O73"/>
  <c r="P73" s="1"/>
  <c r="Q73" s="1"/>
  <c r="O72"/>
  <c r="P72" s="1"/>
  <c r="Q72" s="1"/>
  <c r="J23" i="46"/>
  <c r="K23"/>
  <c r="J24"/>
  <c r="K24"/>
  <c r="J25"/>
  <c r="K25"/>
  <c r="F75" i="2"/>
  <c r="G75"/>
  <c r="F76"/>
  <c r="G76"/>
  <c r="H76" s="1"/>
  <c r="F77"/>
  <c r="G77"/>
  <c r="F78"/>
  <c r="G78"/>
  <c r="F79"/>
  <c r="G79"/>
  <c r="F80"/>
  <c r="G80"/>
  <c r="F81"/>
  <c r="G81"/>
  <c r="F82"/>
  <c r="G82"/>
  <c r="F83"/>
  <c r="G83"/>
  <c r="H83" s="1"/>
  <c r="F84"/>
  <c r="G84"/>
  <c r="F85"/>
  <c r="G85"/>
  <c r="H85" s="1"/>
  <c r="F86"/>
  <c r="G86"/>
  <c r="O86"/>
  <c r="P86" s="1"/>
  <c r="Q86" s="1"/>
  <c r="O85"/>
  <c r="P85" s="1"/>
  <c r="Q85" s="1"/>
  <c r="O84"/>
  <c r="P84" s="1"/>
  <c r="Q84" s="1"/>
  <c r="O83"/>
  <c r="P83" s="1"/>
  <c r="Q83" s="1"/>
  <c r="O82"/>
  <c r="P82" s="1"/>
  <c r="Q82" s="1"/>
  <c r="O81"/>
  <c r="P81" s="1"/>
  <c r="Q81" s="1"/>
  <c r="O80"/>
  <c r="P80" s="1"/>
  <c r="Q80" s="1"/>
  <c r="O79"/>
  <c r="P79" s="1"/>
  <c r="Q79" s="1"/>
  <c r="O78"/>
  <c r="P78" s="1"/>
  <c r="Q78" s="1"/>
  <c r="O77"/>
  <c r="P77" s="1"/>
  <c r="Q77" s="1"/>
  <c r="O76"/>
  <c r="P76" s="1"/>
  <c r="Q76" s="1"/>
  <c r="P75"/>
  <c r="Q75" s="1"/>
  <c r="O75"/>
  <c r="O74"/>
  <c r="P74" s="1"/>
  <c r="Q74" s="1"/>
  <c r="G74"/>
  <c r="F74"/>
  <c r="F73"/>
  <c r="G73"/>
  <c r="H73"/>
  <c r="F72"/>
  <c r="G72"/>
  <c r="H72"/>
  <c r="O71"/>
  <c r="P71"/>
  <c r="Q71" s="1"/>
  <c r="F71"/>
  <c r="G71"/>
  <c r="H71"/>
  <c r="O65"/>
  <c r="P65" s="1"/>
  <c r="Q65" s="1"/>
  <c r="O66"/>
  <c r="P66"/>
  <c r="Q66" s="1"/>
  <c r="O67"/>
  <c r="P67" s="1"/>
  <c r="Q67" s="1"/>
  <c r="O68"/>
  <c r="P68"/>
  <c r="Q68" s="1"/>
  <c r="O69"/>
  <c r="P69" s="1"/>
  <c r="Q69" s="1"/>
  <c r="O70"/>
  <c r="P70"/>
  <c r="Q70" s="1"/>
  <c r="F66"/>
  <c r="G66"/>
  <c r="H66"/>
  <c r="F67"/>
  <c r="G67"/>
  <c r="H67" s="1"/>
  <c r="F68"/>
  <c r="G68"/>
  <c r="H68"/>
  <c r="F69"/>
  <c r="G69"/>
  <c r="H69"/>
  <c r="F70"/>
  <c r="G70"/>
  <c r="H70" s="1"/>
  <c r="G65"/>
  <c r="F65"/>
  <c r="H65" s="1"/>
  <c r="K21" i="46"/>
  <c r="J21"/>
  <c r="K10"/>
  <c r="J10"/>
  <c r="K20"/>
  <c r="J20"/>
  <c r="O55" i="2"/>
  <c r="P55" s="1"/>
  <c r="O60"/>
  <c r="P60" s="1"/>
  <c r="Q60" s="1"/>
  <c r="O61"/>
  <c r="P61" s="1"/>
  <c r="Q61" s="1"/>
  <c r="O62"/>
  <c r="P62" s="1"/>
  <c r="Q62" s="1"/>
  <c r="O63"/>
  <c r="P63" s="1"/>
  <c r="Q63" s="1"/>
  <c r="O64"/>
  <c r="P64" s="1"/>
  <c r="Q64" s="1"/>
  <c r="G61"/>
  <c r="H61" s="1"/>
  <c r="G62"/>
  <c r="G63"/>
  <c r="G64"/>
  <c r="H64" s="1"/>
  <c r="F62"/>
  <c r="F63"/>
  <c r="H63" s="1"/>
  <c r="F60"/>
  <c r="G60"/>
  <c r="G59"/>
  <c r="M9" i="43"/>
  <c r="M10"/>
  <c r="O32" i="2"/>
  <c r="P32" s="1"/>
  <c r="Q32" s="1"/>
  <c r="O31"/>
  <c r="P31" s="1"/>
  <c r="Q31" s="1"/>
  <c r="G31"/>
  <c r="G32"/>
  <c r="F31"/>
  <c r="H31" s="1"/>
  <c r="F32"/>
  <c r="H32" s="1"/>
  <c r="M7" i="43"/>
  <c r="M8"/>
  <c r="M11"/>
  <c r="M12"/>
  <c r="M13"/>
  <c r="M14"/>
  <c r="M15"/>
  <c r="M16"/>
  <c r="M17"/>
  <c r="M18"/>
  <c r="M19"/>
  <c r="M20"/>
  <c r="M21"/>
  <c r="M22"/>
  <c r="M23"/>
  <c r="M24"/>
  <c r="M25"/>
  <c r="M26"/>
  <c r="M27"/>
  <c r="M28"/>
  <c r="M29"/>
  <c r="M30"/>
  <c r="M31"/>
  <c r="M32"/>
  <c r="M33"/>
  <c r="M6"/>
  <c r="K22" i="46"/>
  <c r="J22"/>
  <c r="K19"/>
  <c r="J19"/>
  <c r="K18"/>
  <c r="J18"/>
  <c r="K17"/>
  <c r="J17"/>
  <c r="K16"/>
  <c r="J16"/>
  <c r="K15"/>
  <c r="J15"/>
  <c r="K14"/>
  <c r="J14"/>
  <c r="K13"/>
  <c r="J13"/>
  <c r="K12"/>
  <c r="J12"/>
  <c r="K11"/>
  <c r="J11"/>
  <c r="K9"/>
  <c r="J9"/>
  <c r="K8"/>
  <c r="J8"/>
  <c r="K7"/>
  <c r="J7"/>
  <c r="K6"/>
  <c r="J6"/>
  <c r="L25" l="1"/>
  <c r="M25" s="1"/>
  <c r="H89" i="2"/>
  <c r="H84"/>
  <c r="H79"/>
  <c r="H77"/>
  <c r="H75"/>
  <c r="H74"/>
  <c r="H81"/>
  <c r="H80"/>
  <c r="H86"/>
  <c r="H82"/>
  <c r="H78"/>
  <c r="L24" i="46"/>
  <c r="N24" s="1"/>
  <c r="L23"/>
  <c r="M23" s="1"/>
  <c r="N25"/>
  <c r="L10"/>
  <c r="N10" s="1"/>
  <c r="L21"/>
  <c r="N21" s="1"/>
  <c r="L22"/>
  <c r="L20"/>
  <c r="M20" s="1"/>
  <c r="L19"/>
  <c r="L18"/>
  <c r="M18" s="1"/>
  <c r="L17"/>
  <c r="M17" s="1"/>
  <c r="L16"/>
  <c r="N16" s="1"/>
  <c r="L15"/>
  <c r="M15" s="1"/>
  <c r="L14"/>
  <c r="N14" s="1"/>
  <c r="L13"/>
  <c r="N13" s="1"/>
  <c r="L12"/>
  <c r="N12" s="1"/>
  <c r="L11"/>
  <c r="N11" s="1"/>
  <c r="L9"/>
  <c r="M9" s="1"/>
  <c r="L8"/>
  <c r="M8" s="1"/>
  <c r="L7"/>
  <c r="N7" s="1"/>
  <c r="L6"/>
  <c r="N6" s="1"/>
  <c r="H60" i="2"/>
  <c r="H62"/>
  <c r="M13" i="46"/>
  <c r="M14"/>
  <c r="N15"/>
  <c r="N17"/>
  <c r="N23" l="1"/>
  <c r="M24"/>
  <c r="M10"/>
  <c r="M16"/>
  <c r="M22"/>
  <c r="N22"/>
  <c r="M7"/>
  <c r="N9"/>
  <c r="M21"/>
  <c r="N18"/>
  <c r="M12"/>
  <c r="N20"/>
  <c r="M19"/>
  <c r="N19"/>
  <c r="M11"/>
  <c r="N8"/>
  <c r="M6"/>
  <c r="F39" i="2"/>
  <c r="F42"/>
  <c r="F43"/>
  <c r="F44"/>
  <c r="F45"/>
  <c r="F46"/>
  <c r="F47"/>
  <c r="F48"/>
  <c r="F49"/>
  <c r="F50"/>
  <c r="F51"/>
  <c r="F52"/>
  <c r="F53"/>
  <c r="F54"/>
  <c r="F55"/>
  <c r="F56"/>
  <c r="F57"/>
  <c r="F59"/>
  <c r="H59" s="1"/>
  <c r="F4"/>
  <c r="F5"/>
  <c r="F6"/>
  <c r="F7"/>
  <c r="F8"/>
  <c r="F9"/>
  <c r="F10"/>
  <c r="F11"/>
  <c r="F12"/>
  <c r="F13"/>
  <c r="F14"/>
  <c r="F16"/>
  <c r="F17"/>
  <c r="F18"/>
  <c r="F19"/>
  <c r="F20"/>
  <c r="F21"/>
  <c r="F22"/>
  <c r="F23"/>
  <c r="F24"/>
  <c r="F25"/>
  <c r="F26"/>
  <c r="F27"/>
  <c r="F28"/>
  <c r="F30"/>
  <c r="F33"/>
  <c r="F34"/>
  <c r="F35"/>
  <c r="F36"/>
  <c r="F37"/>
  <c r="F3"/>
  <c r="G20"/>
  <c r="G21"/>
  <c r="H21" s="1"/>
  <c r="G22"/>
  <c r="H22" s="1"/>
  <c r="G23"/>
  <c r="H23" s="1"/>
  <c r="G24"/>
  <c r="H24" s="1"/>
  <c r="G25"/>
  <c r="H25" s="1"/>
  <c r="G26"/>
  <c r="H26" s="1"/>
  <c r="G27"/>
  <c r="H27" s="1"/>
  <c r="G28"/>
  <c r="H28" s="1"/>
  <c r="G29"/>
  <c r="H29" s="1"/>
  <c r="G30"/>
  <c r="G33"/>
  <c r="G34"/>
  <c r="G35"/>
  <c r="G36"/>
  <c r="G37"/>
  <c r="G38"/>
  <c r="H38" s="1"/>
  <c r="G39"/>
  <c r="H39" s="1"/>
  <c r="G40"/>
  <c r="H40" s="1"/>
  <c r="G41"/>
  <c r="G42"/>
  <c r="H42" s="1"/>
  <c r="G43"/>
  <c r="H43" s="1"/>
  <c r="G44"/>
  <c r="H44" s="1"/>
  <c r="G45"/>
  <c r="H45" s="1"/>
  <c r="G46"/>
  <c r="H46" s="1"/>
  <c r="G47"/>
  <c r="H47" s="1"/>
  <c r="G48"/>
  <c r="H48" s="1"/>
  <c r="G49"/>
  <c r="H49" s="1"/>
  <c r="G50"/>
  <c r="H50" s="1"/>
  <c r="G51"/>
  <c r="H51" s="1"/>
  <c r="G52"/>
  <c r="H52" s="1"/>
  <c r="G53"/>
  <c r="H53" s="1"/>
  <c r="G54"/>
  <c r="H54" s="1"/>
  <c r="G55"/>
  <c r="H55" s="1"/>
  <c r="G56"/>
  <c r="H56" s="1"/>
  <c r="G57"/>
  <c r="H57" s="1"/>
  <c r="G58"/>
  <c r="H58" s="1"/>
  <c r="G3"/>
  <c r="G4"/>
  <c r="H4" s="1"/>
  <c r="L33" i="43"/>
  <c r="L32"/>
  <c r="L31"/>
  <c r="L30"/>
  <c r="L29"/>
  <c r="L28"/>
  <c r="L27"/>
  <c r="L26"/>
  <c r="L25"/>
  <c r="L24"/>
  <c r="L23"/>
  <c r="L22"/>
  <c r="L21"/>
  <c r="L20"/>
  <c r="L19"/>
  <c r="L18"/>
  <c r="L17"/>
  <c r="L16"/>
  <c r="L15"/>
  <c r="L14"/>
  <c r="L13"/>
  <c r="L12"/>
  <c r="L11"/>
  <c r="L10"/>
  <c r="L9"/>
  <c r="L8"/>
  <c r="L7"/>
  <c r="L6"/>
  <c r="H37" i="2" l="1"/>
  <c r="H35"/>
  <c r="H34"/>
  <c r="H30"/>
  <c r="H41"/>
  <c r="H20"/>
  <c r="H36"/>
  <c r="H33"/>
  <c r="N6" i="43"/>
  <c r="P6" s="1"/>
  <c r="N7"/>
  <c r="P7" s="1"/>
  <c r="N8"/>
  <c r="O8" s="1"/>
  <c r="N9"/>
  <c r="N10"/>
  <c r="P10" s="1"/>
  <c r="N11"/>
  <c r="P11" s="1"/>
  <c r="N12"/>
  <c r="P12" s="1"/>
  <c r="N13"/>
  <c r="P13" s="1"/>
  <c r="N14"/>
  <c r="P14" s="1"/>
  <c r="N15"/>
  <c r="N16"/>
  <c r="P16" s="1"/>
  <c r="N17"/>
  <c r="P17" s="1"/>
  <c r="N18"/>
  <c r="P18" s="1"/>
  <c r="N19"/>
  <c r="P19" s="1"/>
  <c r="N20"/>
  <c r="P20" s="1"/>
  <c r="N21"/>
  <c r="P21" s="1"/>
  <c r="N22"/>
  <c r="P22" s="1"/>
  <c r="N23"/>
  <c r="P23" s="1"/>
  <c r="N24"/>
  <c r="P24" s="1"/>
  <c r="N25"/>
  <c r="P25" s="1"/>
  <c r="N26"/>
  <c r="N27"/>
  <c r="P27" s="1"/>
  <c r="N28"/>
  <c r="P28" s="1"/>
  <c r="N29"/>
  <c r="P29" s="1"/>
  <c r="N30"/>
  <c r="P30" s="1"/>
  <c r="N31"/>
  <c r="P31" s="1"/>
  <c r="N32"/>
  <c r="P32" s="1"/>
  <c r="N33"/>
  <c r="O27"/>
  <c r="O12" l="1"/>
  <c r="O28"/>
  <c r="O17"/>
  <c r="O33"/>
  <c r="P33"/>
  <c r="O24"/>
  <c r="O31"/>
  <c r="O22"/>
  <c r="O18"/>
  <c r="O16"/>
  <c r="O11"/>
  <c r="O26"/>
  <c r="P26"/>
  <c r="O15"/>
  <c r="P15"/>
  <c r="O23"/>
  <c r="O20"/>
  <c r="O14"/>
  <c r="O9"/>
  <c r="P9"/>
  <c r="O10"/>
  <c r="O7"/>
  <c r="O32"/>
  <c r="O30"/>
  <c r="O25"/>
  <c r="O19"/>
  <c r="O13"/>
  <c r="O6"/>
  <c r="P8"/>
  <c r="O21"/>
  <c r="O29"/>
  <c r="L39" i="40" l="1"/>
  <c r="M39"/>
  <c r="N39"/>
  <c r="O39"/>
  <c r="K39"/>
  <c r="M30"/>
  <c r="M31"/>
  <c r="N31" s="1"/>
  <c r="M32"/>
  <c r="N32" s="1"/>
  <c r="M33"/>
  <c r="N33" s="1"/>
  <c r="M34"/>
  <c r="M35"/>
  <c r="N35" s="1"/>
  <c r="M36"/>
  <c r="O36" s="1"/>
  <c r="M37"/>
  <c r="N37" s="1"/>
  <c r="M38"/>
  <c r="N38" s="1"/>
  <c r="M40"/>
  <c r="N40" s="1"/>
  <c r="M41"/>
  <c r="M42"/>
  <c r="N42" s="1"/>
  <c r="M43"/>
  <c r="M44"/>
  <c r="N44" s="1"/>
  <c r="M45"/>
  <c r="M46"/>
  <c r="N46" s="1"/>
  <c r="M47"/>
  <c r="M48"/>
  <c r="N48" s="1"/>
  <c r="M49"/>
  <c r="M50"/>
  <c r="N50" s="1"/>
  <c r="M51"/>
  <c r="M52"/>
  <c r="N52" s="1"/>
  <c r="M53"/>
  <c r="M54"/>
  <c r="N54" s="1"/>
  <c r="M55"/>
  <c r="M56"/>
  <c r="N56" s="1"/>
  <c r="M57"/>
  <c r="N34"/>
  <c r="N36"/>
  <c r="N41"/>
  <c r="N43"/>
  <c r="N45"/>
  <c r="N47"/>
  <c r="N49"/>
  <c r="N51"/>
  <c r="N53"/>
  <c r="N55"/>
  <c r="N57"/>
  <c r="N30"/>
  <c r="O34"/>
  <c r="O41"/>
  <c r="O43"/>
  <c r="O45"/>
  <c r="O47"/>
  <c r="O49"/>
  <c r="O51"/>
  <c r="O53"/>
  <c r="O55"/>
  <c r="O57"/>
  <c r="O30"/>
  <c r="L7"/>
  <c r="L8"/>
  <c r="L9"/>
  <c r="L10"/>
  <c r="L11"/>
  <c r="L12"/>
  <c r="L13"/>
  <c r="L14"/>
  <c r="L15"/>
  <c r="L16"/>
  <c r="L17"/>
  <c r="L18"/>
  <c r="L19"/>
  <c r="L20"/>
  <c r="L21"/>
  <c r="L22"/>
  <c r="L23"/>
  <c r="L24"/>
  <c r="L25"/>
  <c r="L26"/>
  <c r="L27"/>
  <c r="L28"/>
  <c r="L29"/>
  <c r="L30"/>
  <c r="L31"/>
  <c r="L32"/>
  <c r="L33"/>
  <c r="L34"/>
  <c r="L35"/>
  <c r="L36"/>
  <c r="L37"/>
  <c r="L38"/>
  <c r="L40"/>
  <c r="L41"/>
  <c r="L42"/>
  <c r="L43"/>
  <c r="L44"/>
  <c r="L45"/>
  <c r="L46"/>
  <c r="L47"/>
  <c r="L48"/>
  <c r="L49"/>
  <c r="L50"/>
  <c r="L51"/>
  <c r="L52"/>
  <c r="L53"/>
  <c r="L54"/>
  <c r="L55"/>
  <c r="L56"/>
  <c r="L57"/>
  <c r="L6"/>
  <c r="K7"/>
  <c r="K8"/>
  <c r="K9"/>
  <c r="K10"/>
  <c r="K11"/>
  <c r="K12"/>
  <c r="K13"/>
  <c r="K14"/>
  <c r="K15"/>
  <c r="K16"/>
  <c r="K17"/>
  <c r="K18"/>
  <c r="K19"/>
  <c r="K20"/>
  <c r="K21"/>
  <c r="K22"/>
  <c r="K23"/>
  <c r="K24"/>
  <c r="K25"/>
  <c r="K26"/>
  <c r="K27"/>
  <c r="K28"/>
  <c r="K29"/>
  <c r="K30"/>
  <c r="K31"/>
  <c r="K32"/>
  <c r="K33"/>
  <c r="K34"/>
  <c r="K35"/>
  <c r="K36"/>
  <c r="K37"/>
  <c r="K38"/>
  <c r="K40"/>
  <c r="K41"/>
  <c r="K42"/>
  <c r="K43"/>
  <c r="K44"/>
  <c r="K45"/>
  <c r="K46"/>
  <c r="K47"/>
  <c r="K48"/>
  <c r="K49"/>
  <c r="K50"/>
  <c r="K51"/>
  <c r="K52"/>
  <c r="K53"/>
  <c r="K54"/>
  <c r="K55"/>
  <c r="K56"/>
  <c r="K57"/>
  <c r="K6"/>
  <c r="M29"/>
  <c r="O29" s="1"/>
  <c r="M28"/>
  <c r="O28" s="1"/>
  <c r="M27"/>
  <c r="O27" s="1"/>
  <c r="M26"/>
  <c r="O26" s="1"/>
  <c r="M25"/>
  <c r="O25" s="1"/>
  <c r="M24"/>
  <c r="O24" s="1"/>
  <c r="M23"/>
  <c r="O23" s="1"/>
  <c r="M22"/>
  <c r="O22" s="1"/>
  <c r="M21"/>
  <c r="O21" s="1"/>
  <c r="M20"/>
  <c r="O20" s="1"/>
  <c r="M19"/>
  <c r="O19" s="1"/>
  <c r="M18"/>
  <c r="O18" s="1"/>
  <c r="M17"/>
  <c r="O17" s="1"/>
  <c r="M16"/>
  <c r="O16" s="1"/>
  <c r="M15"/>
  <c r="N15" s="1"/>
  <c r="M14"/>
  <c r="O14" s="1"/>
  <c r="M13"/>
  <c r="O13" s="1"/>
  <c r="M12"/>
  <c r="O12" s="1"/>
  <c r="M11"/>
  <c r="O11" s="1"/>
  <c r="M10"/>
  <c r="O10" s="1"/>
  <c r="M9"/>
  <c r="N9" s="1"/>
  <c r="M8"/>
  <c r="O8" s="1"/>
  <c r="M7"/>
  <c r="N7" s="1"/>
  <c r="M6"/>
  <c r="O6" s="1"/>
  <c r="O38" l="1"/>
  <c r="O32"/>
  <c r="O56"/>
  <c r="O54"/>
  <c r="O52"/>
  <c r="O50"/>
  <c r="O48"/>
  <c r="O46"/>
  <c r="O44"/>
  <c r="O42"/>
  <c r="O40"/>
  <c r="O37"/>
  <c r="O35"/>
  <c r="O33"/>
  <c r="O31"/>
  <c r="N8"/>
  <c r="N16"/>
  <c r="N12"/>
  <c r="N19"/>
  <c r="N27"/>
  <c r="N23"/>
  <c r="N6"/>
  <c r="N10"/>
  <c r="N14"/>
  <c r="N21"/>
  <c r="N25"/>
  <c r="O7"/>
  <c r="O9"/>
  <c r="O15"/>
  <c r="N11"/>
  <c r="N13"/>
  <c r="N17"/>
  <c r="N18"/>
  <c r="N20"/>
  <c r="N22"/>
  <c r="N24"/>
  <c r="N26"/>
  <c r="N28"/>
  <c r="N29"/>
  <c r="C13" i="23" l="1"/>
  <c r="C14"/>
  <c r="B14" l="1"/>
  <c r="B10"/>
  <c r="C10"/>
  <c r="B11"/>
  <c r="C11"/>
  <c r="B13"/>
  <c r="D15" l="1"/>
  <c r="D11"/>
  <c r="O24" i="2" l="1"/>
  <c r="P24" s="1"/>
  <c r="Q24" s="1"/>
  <c r="O23"/>
  <c r="P23" s="1"/>
  <c r="Q23" s="1"/>
  <c r="O11"/>
  <c r="P11" s="1"/>
  <c r="Q11" s="1"/>
  <c r="O8"/>
  <c r="P8" s="1"/>
  <c r="Q8" s="1"/>
  <c r="G8"/>
  <c r="H8" s="1"/>
  <c r="G11"/>
  <c r="H11" s="1"/>
  <c r="G19" l="1"/>
  <c r="H19" s="1"/>
  <c r="G18"/>
  <c r="H18" s="1"/>
  <c r="G17"/>
  <c r="H17" s="1"/>
  <c r="G16"/>
  <c r="H16" s="1"/>
  <c r="G15"/>
  <c r="H15" s="1"/>
  <c r="G14"/>
  <c r="H14" s="1"/>
  <c r="G13"/>
  <c r="H13" s="1"/>
  <c r="G12"/>
  <c r="H12" s="1"/>
  <c r="G10"/>
  <c r="H10" s="1"/>
  <c r="G9"/>
  <c r="H9" s="1"/>
  <c r="G7"/>
  <c r="H7" s="1"/>
  <c r="G6"/>
  <c r="H6" s="1"/>
  <c r="G5"/>
  <c r="H5" s="1"/>
  <c r="H3"/>
  <c r="O43" l="1"/>
  <c r="P43" s="1"/>
  <c r="Q43" s="1"/>
  <c r="O48"/>
  <c r="P48" s="1"/>
  <c r="Q48" s="1"/>
  <c r="O47"/>
  <c r="P47" s="1"/>
  <c r="Q47" s="1"/>
  <c r="O46"/>
  <c r="P46" s="1"/>
  <c r="Q46" s="1"/>
  <c r="O52"/>
  <c r="P52" s="1"/>
  <c r="Q52" s="1"/>
  <c r="O7"/>
  <c r="O9"/>
  <c r="O10"/>
  <c r="O12"/>
  <c r="O13"/>
  <c r="O14"/>
  <c r="O15"/>
  <c r="O16"/>
  <c r="O17"/>
  <c r="O18"/>
  <c r="O19"/>
  <c r="O20"/>
  <c r="O21"/>
  <c r="O22"/>
  <c r="O25"/>
  <c r="O26"/>
  <c r="O27"/>
  <c r="O28"/>
  <c r="O29"/>
  <c r="O30"/>
  <c r="O33"/>
  <c r="O34"/>
  <c r="O35"/>
  <c r="O36"/>
  <c r="O37"/>
  <c r="O38"/>
  <c r="O39"/>
  <c r="O40"/>
  <c r="O41"/>
  <c r="O42"/>
  <c r="O44"/>
  <c r="O45"/>
  <c r="O49"/>
  <c r="O50"/>
  <c r="O51"/>
  <c r="O6"/>
  <c r="O4"/>
  <c r="O5"/>
  <c r="O3"/>
  <c r="P40" l="1"/>
  <c r="Q40" s="1"/>
  <c r="P41"/>
  <c r="Q41" s="1"/>
  <c r="P42"/>
  <c r="Q42" s="1"/>
  <c r="P44"/>
  <c r="Q44" s="1"/>
  <c r="P45"/>
  <c r="Q45" s="1"/>
  <c r="P49"/>
  <c r="Q49" s="1"/>
  <c r="P50"/>
  <c r="Q50" s="1"/>
  <c r="P51"/>
  <c r="Q51" s="1"/>
  <c r="O59" l="1"/>
  <c r="P59" s="1"/>
  <c r="Q59" s="1"/>
  <c r="O58"/>
  <c r="P58" s="1"/>
  <c r="Q58" s="1"/>
  <c r="O57"/>
  <c r="P57" s="1"/>
  <c r="Q57" s="1"/>
  <c r="O56"/>
  <c r="P56" s="1"/>
  <c r="Q56" s="1"/>
  <c r="Q55"/>
  <c r="O54"/>
  <c r="P54" s="1"/>
  <c r="Q54" s="1"/>
  <c r="O53"/>
  <c r="P53" s="1"/>
  <c r="Q53" s="1"/>
  <c r="D14" i="23" l="1"/>
  <c r="D13"/>
  <c r="P38" i="2"/>
  <c r="Q38" s="1"/>
  <c r="P39"/>
  <c r="Q39" s="1"/>
  <c r="P37"/>
  <c r="Q37" s="1"/>
  <c r="P36"/>
  <c r="Q36" s="1"/>
  <c r="P35"/>
  <c r="Q35" s="1"/>
  <c r="P34"/>
  <c r="Q34" s="1"/>
  <c r="P33"/>
  <c r="Q33" s="1"/>
  <c r="P30"/>
  <c r="Q30" s="1"/>
  <c r="P29"/>
  <c r="Q29" s="1"/>
  <c r="P28"/>
  <c r="Q28" s="1"/>
  <c r="P27"/>
  <c r="Q27" s="1"/>
  <c r="P26"/>
  <c r="Q26" s="1"/>
  <c r="P25"/>
  <c r="Q25" s="1"/>
  <c r="P22"/>
  <c r="Q22" s="1"/>
  <c r="P20"/>
  <c r="Q20" s="1"/>
  <c r="P21"/>
  <c r="Q21" s="1"/>
  <c r="P19"/>
  <c r="Q19" s="1"/>
  <c r="P18"/>
  <c r="Q18" s="1"/>
  <c r="P17"/>
  <c r="Q17" s="1"/>
  <c r="P16"/>
  <c r="Q16" s="1"/>
  <c r="P15"/>
  <c r="Q15" s="1"/>
  <c r="P14"/>
  <c r="Q14" s="1"/>
  <c r="P10"/>
  <c r="Q10" s="1"/>
  <c r="P12"/>
  <c r="Q12" s="1"/>
  <c r="P13"/>
  <c r="Q13" s="1"/>
  <c r="P9"/>
  <c r="Q9" s="1"/>
  <c r="P4"/>
  <c r="Q4" s="1"/>
  <c r="P5"/>
  <c r="Q5" s="1"/>
  <c r="P6"/>
  <c r="Q6" s="1"/>
  <c r="P7"/>
  <c r="Q7" s="1"/>
  <c r="P3"/>
  <c r="Q3" s="1"/>
  <c r="E13" i="23" l="1"/>
</calcChain>
</file>

<file path=xl/comments1.xml><?xml version="1.0" encoding="utf-8"?>
<comments xmlns="http://schemas.openxmlformats.org/spreadsheetml/2006/main">
  <authors>
    <author>Amit.karir</author>
  </authors>
  <commentList>
    <comment ref="N2" authorId="0">
      <text>
        <r>
          <rPr>
            <b/>
            <sz val="9"/>
            <color indexed="81"/>
            <rFont val="Tahoma"/>
            <family val="2"/>
          </rPr>
          <t>Amit.karir:</t>
        </r>
        <r>
          <rPr>
            <sz val="9"/>
            <color indexed="81"/>
            <rFont val="Tahoma"/>
            <family val="2"/>
          </rPr>
          <t xml:space="preserve">
Everything Cannot be classified.Needs to be populated for Information,paper Asset only</t>
        </r>
      </text>
    </comment>
  </commentList>
</comments>
</file>

<file path=xl/sharedStrings.xml><?xml version="1.0" encoding="utf-8"?>
<sst xmlns="http://schemas.openxmlformats.org/spreadsheetml/2006/main" count="2404" uniqueCount="736">
  <si>
    <t xml:space="preserve">                                                                                          Information Asset Register</t>
  </si>
  <si>
    <t>S. No.</t>
  </si>
  <si>
    <t>Business Process 'L1'</t>
  </si>
  <si>
    <t>Business Process 'L2'</t>
  </si>
  <si>
    <t>Asset Name</t>
  </si>
  <si>
    <t>Asset Type</t>
  </si>
  <si>
    <t>Information Asset Location 
(internal containers)(Server,application,people)</t>
  </si>
  <si>
    <t>Information Asset Location 
(External containers)(Server,application,people)</t>
  </si>
  <si>
    <t>Asset Owner
(Role)</t>
  </si>
  <si>
    <t>Asset Custodian
(Role)</t>
  </si>
  <si>
    <t>Cofidentiality Rating</t>
  </si>
  <si>
    <t>Integrity Rating</t>
  </si>
  <si>
    <t>Availability Rating</t>
  </si>
  <si>
    <t>Asset Classification</t>
  </si>
  <si>
    <t>Asset Criticality Value</t>
  </si>
  <si>
    <t>Classification of Assets</t>
  </si>
  <si>
    <t>CHRO</t>
  </si>
  <si>
    <t>1 - Negligible</t>
  </si>
  <si>
    <t>3 - Moderate</t>
  </si>
  <si>
    <t>2 - Low</t>
  </si>
  <si>
    <t>Uninor.Internal</t>
  </si>
  <si>
    <t>People</t>
  </si>
  <si>
    <t>Paper</t>
  </si>
  <si>
    <t>Electronic</t>
  </si>
  <si>
    <t>Service</t>
  </si>
  <si>
    <t>Software</t>
  </si>
  <si>
    <t>Asset Location1</t>
  </si>
  <si>
    <t>Asset Location 2</t>
  </si>
  <si>
    <t>CIA Rating</t>
  </si>
  <si>
    <t>Control Maturity Score</t>
  </si>
  <si>
    <t>Physical</t>
  </si>
  <si>
    <t>CFO</t>
  </si>
  <si>
    <t>SRC Member</t>
  </si>
  <si>
    <t>COO</t>
  </si>
  <si>
    <t>Business Strategy &amp; Planning</t>
  </si>
  <si>
    <t>CMO</t>
  </si>
  <si>
    <t>Internal Control</t>
  </si>
  <si>
    <t>Uninor.Confidential</t>
  </si>
  <si>
    <t>CCAO</t>
  </si>
  <si>
    <t>Treasury</t>
  </si>
  <si>
    <t>Uninor.Secret</t>
  </si>
  <si>
    <t>4 - High</t>
  </si>
  <si>
    <t>Internal Audit</t>
  </si>
  <si>
    <t>5 - Very High</t>
  </si>
  <si>
    <t>Procurement</t>
  </si>
  <si>
    <t>Accounting</t>
  </si>
  <si>
    <t>Real Estate</t>
  </si>
  <si>
    <t>Network</t>
  </si>
  <si>
    <t>Sourcing &amp; HSSE</t>
  </si>
  <si>
    <t>PMO</t>
  </si>
  <si>
    <t>IT</t>
  </si>
  <si>
    <t>IT Security</t>
  </si>
  <si>
    <t>Sales &amp; Distribution</t>
  </si>
  <si>
    <t>Marketing</t>
  </si>
  <si>
    <t>Customer Life Cycle Management</t>
  </si>
  <si>
    <t>Brand</t>
  </si>
  <si>
    <t>Customer Care</t>
  </si>
  <si>
    <t>Product</t>
  </si>
  <si>
    <t>Regulatory</t>
  </si>
  <si>
    <t>Strategy/Business Development</t>
  </si>
  <si>
    <t>Corporate Communication</t>
  </si>
  <si>
    <t>Legal</t>
  </si>
  <si>
    <t>Secretarial</t>
  </si>
  <si>
    <t>Asset Risk Oversight</t>
  </si>
  <si>
    <t>Talent Acquisition</t>
  </si>
  <si>
    <t>HR Operation</t>
  </si>
  <si>
    <t>Open</t>
  </si>
  <si>
    <t>Grand Total</t>
  </si>
  <si>
    <t>Count of Asset Type</t>
  </si>
  <si>
    <t>Business Process 'L1</t>
  </si>
  <si>
    <t>NA</t>
  </si>
  <si>
    <t>People - 
Vendor - 
Software - 
Hardware - 
Others -</t>
  </si>
  <si>
    <t>People - 
Vendor - Wipro service desk 
Software - email
Hardware - 
Others -</t>
  </si>
  <si>
    <t>Process Champion: Shelly Sabarwal</t>
  </si>
  <si>
    <t>Process Champion: Gaurav Achintani</t>
  </si>
  <si>
    <t>Process Champion:Ankush Talwar</t>
  </si>
  <si>
    <t>Enablers</t>
  </si>
  <si>
    <t>Processes / Activities</t>
  </si>
  <si>
    <t>Mega Process</t>
  </si>
  <si>
    <t>S No</t>
  </si>
  <si>
    <t>PF,ESI,Gratuity all laws applicable</t>
  </si>
  <si>
    <t>Risk Rating</t>
  </si>
  <si>
    <t>Ashish Dudaria (CES- citifinancial)</t>
  </si>
  <si>
    <t>S.No</t>
  </si>
  <si>
    <t>Risk Event (Threat /Oppurtunity)</t>
  </si>
  <si>
    <t>Frequency</t>
  </si>
  <si>
    <t>Risk Value</t>
  </si>
  <si>
    <t>Risk Owner</t>
  </si>
  <si>
    <t>Information Asset</t>
  </si>
  <si>
    <t>Asset Criticality</t>
  </si>
  <si>
    <t>1
Negligible</t>
  </si>
  <si>
    <t>2 (Medium)</t>
  </si>
  <si>
    <t>3 (High)</t>
  </si>
  <si>
    <t>4 (Very High)</t>
  </si>
  <si>
    <t xml:space="preserve">Gross Revenue loss  &lt;276 INR MN
OR
EBITDA loss  &lt;(382) INR MN
OR
Negligible impact on strategy 
OR
negligible negative impact on reputation
</t>
  </si>
  <si>
    <t xml:space="preserve">Gross Revenue loss  &lt;414 INR MN
OR
EBITDA loss  &lt;(764) INR MN
OR
Minor adjustment to strategy  
OR
short term negative impact on reputation
</t>
  </si>
  <si>
    <t xml:space="preserve">Gross Revenue loss  &lt;690 INR MN
OR
EBITDA loss  &lt;(1146) INR MN
OR
Significant adjustment to strategy 
OR
significant negative impact on reputation
</t>
  </si>
  <si>
    <t xml:space="preserve">Gross Revenue loss  &lt;690 INR MN
OR
EBITDA loss  &gt;(1146) INR MN
OR
- Significant adjustment to strategy 
OR
significant negative impact on reputation
OR
Threat to License
</t>
  </si>
  <si>
    <t>Frequent</t>
  </si>
  <si>
    <t>Authorised users may cause issue by accident and without purpose 
OR 
Unauthorised users do not require special competence, equipment or help from employee to trigger off the risk issue
OR
More than 66% probability that issue will arise during a year.</t>
  </si>
  <si>
    <t>Intermittent</t>
  </si>
  <si>
    <t>Authorised user must act negligent to trigger of an issue 
OR
Unauthorised users do not require special competence or help from employee to trigger off the risk issue, but it will require more time or equipment
OR
 It is more than 33%, but less than 66%, probability that the issue will arise during a year.</t>
  </si>
  <si>
    <t>Occasional</t>
  </si>
  <si>
    <t>Authorised users must act deliberately to trigger of an issue 
OR
 Unauthorised users do require special competence and/or equipment but do not require help from employee to trigger off the risk issue
OR
It is more than 10%, but less than 33%, probability that the issue will arise during a year.</t>
  </si>
  <si>
    <t>Rare</t>
  </si>
  <si>
    <t>Authorised users must act deliberately, and have help from other authorised user to trigger of an issue 
OR
Unauthorised users do require special competence and/or equipment and do require help from employee to trigger off the risk issue
OR
It is less than 33% probability that the issue will arise during a year.</t>
  </si>
  <si>
    <t>Internal Audit Report fone by IA team.</t>
  </si>
  <si>
    <t>Information Container</t>
  </si>
  <si>
    <t>Consequence</t>
  </si>
  <si>
    <t>Date of commets</t>
  </si>
  <si>
    <t>Asset Container (F+G)</t>
  </si>
  <si>
    <t>Potential Risk Response/Countermeasures/Control</t>
  </si>
  <si>
    <t>Loss/unavailbility of data due to system crash and unavailability of backups</t>
  </si>
  <si>
    <t>Unauthorized disclosure of information due to use of uncontrolled removable media such as USB,CD/DVD etc.</t>
  </si>
  <si>
    <t>Loss/unavailbility/corruption of data/information due to Malacious Code/virus/worm infection on the system</t>
  </si>
  <si>
    <t>Disclosure of Information to external world due to Failure to address and monitor Contractual obligations for Third Party Services.</t>
  </si>
  <si>
    <t>Unauthorized disclosure of information due to system compromize because of weak password management practices</t>
  </si>
  <si>
    <t>Unauthorized disclosure of information due to inappropriate rights provided to folders while doing file sharing over he network.</t>
  </si>
  <si>
    <t>When sending equipment off premises for repair, where feasible, all data except the operating system and application configuration are backed up and erased.</t>
  </si>
  <si>
    <t>1. Patch Management process
2. Vulnerability Assessment</t>
  </si>
  <si>
    <t>1. File sharing only in FS to be enabled.
2. Access control and proper authroization to be provided.</t>
  </si>
  <si>
    <t>Risk Rating Value</t>
  </si>
  <si>
    <t>Responsibility of Implementing Controls</t>
  </si>
  <si>
    <t>1.Installation of anti-virus clients and application of  signature updates in all systems will be ensured and latency of systems not covered will be followed.
2. Virus incidents will be analysed and monitored to discern vulnerabilities in systems as well as at the gateway.</t>
  </si>
  <si>
    <t>1. System Backup Mechanism
2. Have BCP in Place.</t>
  </si>
  <si>
    <t>1. Mechanism of taking user critical data backup should be there.
2. User Backups critical data on backup system</t>
  </si>
  <si>
    <t>High</t>
  </si>
  <si>
    <t>Medium</t>
  </si>
  <si>
    <t>Very High</t>
  </si>
  <si>
    <t>Management Comment</t>
  </si>
  <si>
    <r>
      <t xml:space="preserve">Medium
</t>
    </r>
    <r>
      <rPr>
        <sz val="20"/>
        <color theme="1"/>
        <rFont val="Calibri"/>
        <family val="2"/>
        <scheme val="minor"/>
      </rPr>
      <t>55%</t>
    </r>
  </si>
  <si>
    <t>Risk Chart
(Existing)</t>
  </si>
  <si>
    <r>
      <rPr>
        <b/>
        <sz val="11"/>
        <rFont val="Calibri"/>
        <family val="2"/>
        <scheme val="minor"/>
      </rPr>
      <t>Risk Chart</t>
    </r>
    <r>
      <rPr>
        <b/>
        <sz val="11"/>
        <color theme="1"/>
        <rFont val="Calibri"/>
        <family val="2"/>
        <scheme val="minor"/>
      </rPr>
      <t xml:space="preserve">
(Post deployment of proposed mitigating controls)</t>
    </r>
  </si>
  <si>
    <t>% Probable change in risk posture</t>
  </si>
  <si>
    <r>
      <t xml:space="preserve">Low
</t>
    </r>
    <r>
      <rPr>
        <b/>
        <sz val="12"/>
        <rFont val="Calibri"/>
        <family val="2"/>
        <scheme val="minor"/>
      </rPr>
      <t>(Acceptable Risk)</t>
    </r>
  </si>
  <si>
    <t>Line Of Business: Mobile servcie</t>
  </si>
  <si>
    <t>Function Name: CHRO</t>
  </si>
  <si>
    <t>Asset Criticality Rating</t>
  </si>
  <si>
    <t>Point 1 - IT Function
Point 2- HR</t>
  </si>
  <si>
    <t>Please provide a list of enablers for every business process example, application system etc.</t>
  </si>
  <si>
    <t>S NO</t>
  </si>
  <si>
    <t>Critical Business Function</t>
  </si>
  <si>
    <t>Product/ Service</t>
  </si>
  <si>
    <t>Critical Business Process</t>
  </si>
  <si>
    <t>RTO</t>
  </si>
  <si>
    <t>Enabler Category</t>
  </si>
  <si>
    <t>Recovery Priority</t>
  </si>
  <si>
    <t xml:space="preserve">Will an interruption increase backlog </t>
  </si>
  <si>
    <t>Yes</t>
  </si>
  <si>
    <t>Hardware</t>
  </si>
  <si>
    <t>As and when</t>
  </si>
  <si>
    <t>No</t>
  </si>
  <si>
    <t>As and When</t>
  </si>
  <si>
    <t>72 Hours to 1 Week</t>
  </si>
  <si>
    <t>1 Week to 2 Weeks</t>
  </si>
  <si>
    <t>Process Champion: Ruchi Bharti</t>
  </si>
  <si>
    <t>CAF,AVCV management process</t>
  </si>
  <si>
    <t>Process Champion:Harish Balan</t>
  </si>
  <si>
    <t>Call center Operations</t>
  </si>
  <si>
    <t>Various Modes: Distributor -Retailer
Modern Trade
Retail Outlets</t>
  </si>
  <si>
    <t>The documents are collected by retailer and E-load activation SMS is sent which goes to distributor, CRM is updated with MSISDN and other details</t>
  </si>
  <si>
    <t>People - 
Vendor - Retailer 
Software - E-Load
Hardware - 
Others -</t>
  </si>
  <si>
    <t>People - 
Vendor - Distributor
Software - DMS
Hardware - 
Others - CRM dependency</t>
  </si>
  <si>
    <t xml:space="preserve">Distributor checks the DMS system for the CAF's which have been collected by retailer through DMS system which gets synced from CRM. </t>
  </si>
  <si>
    <t>Distributor agents on field go to retailers and scan the CAF No. and SIM no. which gets updated in DMS and status changes to "Pending"</t>
  </si>
  <si>
    <t>Distributor accepting change the CAF status to Inprogress</t>
  </si>
  <si>
    <t>DocMS</t>
  </si>
  <si>
    <t>CMO-Product</t>
  </si>
  <si>
    <t>CMO-S&amp;D</t>
  </si>
  <si>
    <t>CMO- CLM</t>
  </si>
  <si>
    <t>CMO- CSD</t>
  </si>
  <si>
    <t>Contact Center Operations</t>
  </si>
  <si>
    <t>People - 
Vendor - 
Software - DMS
Hardware - 
Others -</t>
  </si>
  <si>
    <t>Systems</t>
  </si>
  <si>
    <t>DND Process</t>
  </si>
  <si>
    <t>Heavy penalities can be accrued by uninor due to internal Marketing team sending promotional SMS's to uninor customer without checking the DND list</t>
  </si>
  <si>
    <t>Regulation voilation due to DND registration not provided from all the beares including uninor website,SMS,CSR etc)</t>
  </si>
  <si>
    <t>DND Requested/Deltion Subs List
(Excel File)</t>
  </si>
  <si>
    <t>CAF Form and Customer POI, POA</t>
  </si>
  <si>
    <t xml:space="preserve">Process </t>
  </si>
  <si>
    <t>CAF &amp; AV</t>
  </si>
  <si>
    <t>DND</t>
  </si>
  <si>
    <t>Retail Outlets</t>
  </si>
  <si>
    <t>Warehouse</t>
  </si>
  <si>
    <t>The customer POI and POA anlong with CAF can remian in backup media after required retention period.</t>
  </si>
  <si>
    <t>Unable to retain the customer data as per license terms due to unavailability of server storing the CAF data.</t>
  </si>
  <si>
    <t>Application</t>
  </si>
  <si>
    <t>Various Applications
(DMS,Dispatcher,AVAM etc)</t>
  </si>
  <si>
    <t>To be done Seperately</t>
  </si>
  <si>
    <t>Retail store IT Infrastructure</t>
  </si>
  <si>
    <t>Network/Server etc</t>
  </si>
  <si>
    <t>All the customer related information leaked in bulk due to system sent to IT vendor for repair.</t>
  </si>
  <si>
    <t>AV Agency Staff</t>
  </si>
  <si>
    <t>Customer personal Identifiable data from CAF and supporting documents can be disclosed due to disgruntled partner employee/partner.</t>
  </si>
  <si>
    <t>Loss/Unavaibility/Corruption of information due to User Errors, Operational Errors while doing manual entry in dispatcher application for providing feed to CRM.</t>
  </si>
  <si>
    <t>Uninor DND team unable to resolve the other operator compliant cases within 21 days as stiputalated by licensor due to connectivity issue/lack of people looking at complaints</t>
  </si>
  <si>
    <t>Loss/Unavaibility/Corruption in information being uploaded on NIC server due to User Errors, Operational Errors.</t>
  </si>
  <si>
    <t>DND Compliant Data</t>
  </si>
  <si>
    <t>People -
Internal MKT Team</t>
  </si>
  <si>
    <t>People -
Telemarketeres</t>
  </si>
  <si>
    <t>Unethical calling being done by telemarketers due to lack of monitoring controls being enforced.</t>
  </si>
  <si>
    <t>MIS Data (CAF,Store,complaints,CAF etc), Product Offering, UAT Docs, training decks, BRS/SRS</t>
  </si>
  <si>
    <t>All the confidential information is compromized due to system sent to IT vendor for repair along with data.</t>
  </si>
  <si>
    <t>CSD Team Laptops/
Knowledge Bank FTP Server</t>
  </si>
  <si>
    <t>Customer Call recording</t>
  </si>
  <si>
    <t>Verint Call Logger</t>
  </si>
  <si>
    <t>CRM Design and Reporting</t>
  </si>
  <si>
    <t>Process Champion:</t>
  </si>
  <si>
    <t>People - 
Vendor -
Software - 
Hardware - 
Others -</t>
  </si>
  <si>
    <t>People - 
Vendor -  
Software - 
Hardware - 
Others -</t>
  </si>
  <si>
    <t xml:space="preserve">Penalties imposed on uninor due to unapproved (still awaiting approval) telemarketers starts making Commercial calls /SMS to uninor DND Subscribers. </t>
  </si>
  <si>
    <t>Customer POI and POA forms destroyed within the one year duration after termination of connection due to water logging in the warehouse.</t>
  </si>
  <si>
    <t xml:space="preserve">1.) Have Anti Virus management process
2.) Patch Management
3.) Vulnerability Management process
4.) Change Management process
5.) Capacity Management process.
6.) Have a DR server in place
</t>
  </si>
  <si>
    <t>1.) Review Mechanism to be built</t>
  </si>
  <si>
    <t>CRM</t>
  </si>
  <si>
    <t>Service Request Management</t>
  </si>
  <si>
    <t>Customer CDR in form of Billing Information (CRM)</t>
  </si>
  <si>
    <t>1.) Not be visible on screen, while being keyed in.
2.) At least 10 characters long
3.) Not  identical to the user ID or a reverse of it.
4.) Contains a mix of lower and uppercase alphabets, digits, and special symbols.
5.) Is changed once every 90 days at the most.
6.) Password history is maintained so that reuse of same password is allowed only after specific time period.</t>
  </si>
  <si>
    <t xml:space="preserve">1.)The necessary drives are disabled in desktops that may be used to process critical data.
</t>
  </si>
  <si>
    <t>1.) Disbale voice recording to be downloaded by users.</t>
  </si>
  <si>
    <t>1.) Mechanism of taking user critical data backup should be there.
2.) User Backups critical data on backup system</t>
  </si>
  <si>
    <t>1.) Installation of anti-virus clients and application of  signature updates in all systems will be ensured and latency of systems not covered will be followed.
2.) Virus incidents will be analysed and monitored to discern vulnerabilities in systems as well as at the gateway.</t>
  </si>
  <si>
    <t>1.) Not be visible on screen, while being keyed in.
2.) At least 10 characters long
3.)  Not  identical to the user ID or a reverse of it.
4.) Contains a mix of lower and uppercase alphabets, digits, and special symbols.
5.) Is changed once every 90 days at the most.
6.) Password history is maintained so that reuse of same password is allowed only after specific time period.</t>
  </si>
  <si>
    <t>1.) Patch Management process
2.) Vulnerability Assessment</t>
  </si>
  <si>
    <t>1.) Not be visible on screen, while being keyed in.
2.) At least 10 characters long
3.)Not  identical to the user ID or a reverse of it.
4.)Contains a mix of lower and uppercase alphabets, digits, and special symbols.
5.) Is changed once every 90 days at the most.
6.) Password history is maintained so that reuse of same password is allowed only after specific time period.</t>
  </si>
  <si>
    <t>1.) Anti Virus agent installed with latest patterns.</t>
  </si>
  <si>
    <t>Low</t>
  </si>
  <si>
    <t>CSD-Head</t>
  </si>
  <si>
    <t>1.) When sending equipment off premises for repair, where feasible, all data except the operating system and application configuration are backed up and erased.
2.) Review of the same is built within IT to cross check the same.</t>
  </si>
  <si>
    <t>Unauthorized disclosure of Customer Data due to use of uncontrolled removable media such as USB,CD/DVD etc. allowed in system.</t>
  </si>
  <si>
    <t>Customer personal Identifiable data from CAF and supporting documents can be disclosed due to lack of awareness of people(Partner and Employees) handling the information</t>
  </si>
  <si>
    <t>Loss/unavailbility of Customer Call recording data due to system crash and unavailability of backups</t>
  </si>
  <si>
    <t>Unauthorized disclosure of customer call recording due to downloading of recorded messages enabled in call logger.</t>
  </si>
  <si>
    <t>CSD Operations Along with IT</t>
  </si>
  <si>
    <t>IT,CSD</t>
  </si>
  <si>
    <t>CSD DND team</t>
  </si>
  <si>
    <t>CSD</t>
  </si>
  <si>
    <r>
      <t xml:space="preserve">Very High
</t>
    </r>
    <r>
      <rPr>
        <b/>
        <sz val="18"/>
        <color theme="1"/>
        <rFont val="Calibri"/>
        <family val="2"/>
        <scheme val="minor"/>
      </rPr>
      <t>11</t>
    </r>
  </si>
  <si>
    <r>
      <t xml:space="preserve">High
</t>
    </r>
    <r>
      <rPr>
        <b/>
        <sz val="16"/>
        <color theme="1"/>
        <rFont val="Calibri"/>
        <family val="2"/>
        <scheme val="minor"/>
      </rPr>
      <t>16</t>
    </r>
  </si>
  <si>
    <r>
      <t xml:space="preserve">Medium
</t>
    </r>
    <r>
      <rPr>
        <b/>
        <sz val="16"/>
        <color theme="1"/>
        <rFont val="Calibri"/>
        <family val="2"/>
        <scheme val="minor"/>
      </rPr>
      <t>18</t>
    </r>
  </si>
  <si>
    <r>
      <t xml:space="preserve">Very High
</t>
    </r>
    <r>
      <rPr>
        <b/>
        <sz val="18"/>
        <color theme="1"/>
        <rFont val="Calibri"/>
        <family val="2"/>
        <scheme val="minor"/>
      </rPr>
      <t>3</t>
    </r>
  </si>
  <si>
    <r>
      <t xml:space="preserve">High
</t>
    </r>
    <r>
      <rPr>
        <b/>
        <sz val="16"/>
        <color theme="1"/>
        <rFont val="Calibri"/>
        <family val="2"/>
        <scheme val="minor"/>
      </rPr>
      <t>8</t>
    </r>
  </si>
  <si>
    <r>
      <t xml:space="preserve">Low
</t>
    </r>
    <r>
      <rPr>
        <b/>
        <sz val="18"/>
        <color theme="1"/>
        <rFont val="Calibri"/>
        <family val="2"/>
        <scheme val="minor"/>
      </rPr>
      <t>25</t>
    </r>
  </si>
  <si>
    <r>
      <t xml:space="preserve">Medium
</t>
    </r>
    <r>
      <rPr>
        <b/>
        <sz val="18"/>
        <color theme="1"/>
        <rFont val="Calibri"/>
        <family val="2"/>
        <scheme val="minor"/>
      </rPr>
      <t>12</t>
    </r>
  </si>
  <si>
    <r>
      <t xml:space="preserve">Very High
</t>
    </r>
    <r>
      <rPr>
        <b/>
        <sz val="18"/>
        <color theme="1"/>
        <rFont val="Calibri"/>
        <family val="2"/>
        <scheme val="minor"/>
      </rPr>
      <t>73%</t>
    </r>
  </si>
  <si>
    <r>
      <t xml:space="preserve">High
</t>
    </r>
    <r>
      <rPr>
        <b/>
        <sz val="16"/>
        <color theme="1"/>
        <rFont val="Calibri"/>
        <family val="2"/>
        <scheme val="minor"/>
      </rPr>
      <t>50%</t>
    </r>
  </si>
  <si>
    <r>
      <t xml:space="preserve">Low
</t>
    </r>
    <r>
      <rPr>
        <b/>
        <sz val="16"/>
        <color theme="1"/>
        <rFont val="Calibri"/>
        <family val="2"/>
        <scheme val="minor"/>
      </rPr>
      <t>3</t>
    </r>
  </si>
  <si>
    <t>Risk List - CSD Function</t>
  </si>
  <si>
    <t>Editable Cells</t>
  </si>
  <si>
    <t>Freezed Cells</t>
  </si>
  <si>
    <t>Document Statistics</t>
  </si>
  <si>
    <t>Type Of Information</t>
  </si>
  <si>
    <t>Document Data</t>
  </si>
  <si>
    <t>Document Title</t>
  </si>
  <si>
    <t>Date of Release</t>
  </si>
  <si>
    <t>Document Revision No</t>
  </si>
  <si>
    <t>Document Owner</t>
  </si>
  <si>
    <t>CISO office</t>
  </si>
  <si>
    <t>Documents Author(s)</t>
  </si>
  <si>
    <t>Amit Karir</t>
  </si>
  <si>
    <t>Document Change Reviewer</t>
  </si>
  <si>
    <t>Security Classification</t>
  </si>
  <si>
    <t>Document Status</t>
  </si>
  <si>
    <t>Document Approvers</t>
  </si>
  <si>
    <t>Approver</t>
  </si>
  <si>
    <t>Approver Contact(Email)</t>
  </si>
  <si>
    <t>Deepak Rout</t>
  </si>
  <si>
    <t>deepak.rout@uninor.in</t>
  </si>
  <si>
    <t>Document Change Approvals</t>
  </si>
  <si>
    <t>Version Number</t>
  </si>
  <si>
    <t>Revision Date</t>
  </si>
  <si>
    <t>Nature of Change</t>
  </si>
  <si>
    <t>Date Approved</t>
  </si>
  <si>
    <t>Document Contact Point</t>
  </si>
  <si>
    <t>Document/Process</t>
  </si>
  <si>
    <t>Document Author</t>
  </si>
  <si>
    <t>Document Primary Focal Point</t>
  </si>
  <si>
    <t>Document Reference List</t>
  </si>
  <si>
    <t>Reference No.</t>
  </si>
  <si>
    <t>Document Name</t>
  </si>
  <si>
    <t>Effective date</t>
  </si>
  <si>
    <t>ABSTACT</t>
  </si>
  <si>
    <t>This work book contains the following spreadsheets:</t>
  </si>
  <si>
    <t>Risk Assessment</t>
  </si>
  <si>
    <t>1) Asset Register</t>
  </si>
  <si>
    <t>2.) Asset Grouping basis critcaility</t>
  </si>
  <si>
    <t>3.) Risk List</t>
  </si>
  <si>
    <t>4.) Summary Sheet</t>
  </si>
  <si>
    <t>5.) Risk Map</t>
  </si>
  <si>
    <t>Frequency Scale</t>
  </si>
  <si>
    <t>Heavy penalities can be accrued by uninor due incapable/inappropriate/non-validated selection of AV agency</t>
  </si>
  <si>
    <t>Heavy penalities can be accrued by uninor due lack of controls being put by AV agency to check the filled CAF form as per the licensor guidelines.</t>
  </si>
  <si>
    <t>Likelihood</t>
  </si>
  <si>
    <t>Customer POI and POA forms lost by COCO/FOFO/Retailer/Distributor/AV Agency due to lack of proper storage space.</t>
  </si>
  <si>
    <t>Customer POI and POA forms destroyed within the one year duration after termination of connection not meeting the regulatory requirement due to warehouse catching Fire.</t>
  </si>
  <si>
    <t>Consequence
Value</t>
  </si>
  <si>
    <t>Likelihood
Value</t>
  </si>
  <si>
    <t>Customer POI and POA Paper forms destroyed within the one year duration after termination of connection not meeting the regulatory requirement due to rodents in AV agency warehouse</t>
  </si>
  <si>
    <t>1.)Scanned Copies kept</t>
  </si>
  <si>
    <t>1.) Paper CAF present with AV in Warehouse</t>
  </si>
  <si>
    <t>Unauthorized disclosure or loss of Customer information due to laptop theft .</t>
  </si>
  <si>
    <t>Loss/unavailbility of customer information because of system unavailability due to Natural Calamity</t>
  </si>
  <si>
    <t>Loss/unavailbiltiy/Corruption of Customer Information because of system failure due to Unpatched system.</t>
  </si>
  <si>
    <t>Loss/unavaibality/Corruption of Customer Information because of system failure due to improper Antivirus and antispyware signature</t>
  </si>
  <si>
    <t>Unauthorized disclosure of Customer information due to system compromize because of weak password management practices</t>
  </si>
  <si>
    <t>Unauthorized disclosure of customer information due to use of uncontrolled removable media such as USB,CD/DVD etc.</t>
  </si>
  <si>
    <t>Unauthorized disclosure of customer information due to system compromize because of weak password management practices</t>
  </si>
  <si>
    <t>Loss/unavailbiltiy/Corruption of  customer Information because of system failure due to Unpatched system.</t>
  </si>
  <si>
    <t>Loss/unavaibality/Corruption of customer Information because of system failure due to improper Antivirus and antispyware signature</t>
  </si>
  <si>
    <t>Residual Risk Rating</t>
  </si>
  <si>
    <t>No Control</t>
  </si>
  <si>
    <t>CAF and AV Process</t>
  </si>
  <si>
    <t>DND process</t>
  </si>
  <si>
    <t>CRM Design and Support</t>
  </si>
  <si>
    <t>Retailers/Distributors</t>
  </si>
  <si>
    <t>DMS</t>
  </si>
  <si>
    <t>Desptacher</t>
  </si>
  <si>
    <t>AV Agency</t>
  </si>
  <si>
    <t>Call center agent</t>
  </si>
  <si>
    <t>Back End Teams</t>
  </si>
  <si>
    <t>Call center Infra</t>
  </si>
  <si>
    <t>Call center Agents</t>
  </si>
  <si>
    <t>Team leaders</t>
  </si>
  <si>
    <t>Network Connectivity</t>
  </si>
  <si>
    <t>Netwrok Connectivity</t>
  </si>
  <si>
    <t>DND Portal</t>
  </si>
  <si>
    <t>Fax/Telephone</t>
  </si>
  <si>
    <t>NIC portal</t>
  </si>
  <si>
    <t>Interoperator Complaint Portal</t>
  </si>
  <si>
    <t>Design Documents</t>
  </si>
  <si>
    <t>CRM team</t>
  </si>
  <si>
    <t>Forthnightly</t>
  </si>
  <si>
    <t>Once</t>
  </si>
  <si>
    <t>Customer acquistion and provisioing</t>
  </si>
  <si>
    <t>Customer compliant handling</t>
  </si>
  <si>
    <t>Regulatory requirement</t>
  </si>
  <si>
    <t>System design</t>
  </si>
  <si>
    <t>8 to 12 Hours</t>
  </si>
  <si>
    <t>None</t>
  </si>
  <si>
    <t>1.) Strong monitroing of SLA and KPI
2.) NDA/Infosec clauses in the Contract
3.) Regular audits of Third party.
4.) Partner Infosec team looking at risks.</t>
  </si>
  <si>
    <t>Control Deployed-Needs Improvement</t>
  </si>
  <si>
    <t>Paper /
Electornic</t>
  </si>
  <si>
    <t>Unauthorized disclosure of information due to system compromize because of weak Information security management practices</t>
  </si>
  <si>
    <t>1.)Password Management
2.) Patch Management
3.) Change Management
4.) Vulnerability Management
5.) Antivirus Management</t>
  </si>
  <si>
    <t>Control Deployed-Ineffective</t>
  </si>
  <si>
    <t>1.) Have a DR index server in place.
2.) Alternate mechanism (paper based)</t>
  </si>
  <si>
    <t>AV Agent installed on Uninor systems managing the process.</t>
  </si>
  <si>
    <t>1.) Web pages suggests to call the call center or SMS for registration.</t>
  </si>
  <si>
    <t>Existance and Effectiveness of Controls Deployed</t>
  </si>
  <si>
    <t>Existng Control Status</t>
  </si>
  <si>
    <t>1.) Mkt team should compare with DND  subs and then send promotional SMS.</t>
  </si>
  <si>
    <t>1.) Sample checks to be done by uninor in order to detect such cases.
2.) Awareness given to telemarketers during pre-joining.
3.) Penalty clause to be looked into in contracts
4.) Disciplianary prcoess to be made and invoked in such cases.</t>
  </si>
  <si>
    <t>Internal disgruntled employee uploads mass numbers on DND registry without any request from the customer</t>
  </si>
  <si>
    <t xml:space="preserve">1.) Daily UCC Complaints are looked into in co-ordination with Regulatory/IT/NW.
</t>
  </si>
  <si>
    <t>1.) User Awareness for AV/Retailer staff along with our own employees handling these people.
2.) Disciplinary process along with penalty</t>
  </si>
  <si>
    <t xml:space="preserve">Unauthorized disclosure of customer Data (POI,POA,CAF)  due to lack of proper access control mechanism on the server (DocMs). </t>
  </si>
  <si>
    <t>Unable to retain the customer data as per license terms due to Lack of server Capcity (DocMS)</t>
  </si>
  <si>
    <t>Penalties imposed on Uninor due to uninor registered Telemarketers making calls or sending SMS to Uninor or other SP(service provider) subscribers without scrubing the list</t>
  </si>
  <si>
    <t>Subscriber dis-staisfaction because unable to receive incoming calls and/or lead to free calling by subscriber since Telemarketer number allocated to end subscriber also due to weakness in number management process.</t>
  </si>
  <si>
    <t>NMS has controls to ensure the same does not happen, though possibility of manual error still exist.</t>
  </si>
  <si>
    <t>No Recommendations.</t>
  </si>
  <si>
    <t>Delibrate call made by competition to Uninor DND Subs for promotion causing customer dis-satisfaction and increasing compliants due to leakage of uninor DND resigtered subscriber.</t>
  </si>
  <si>
    <t>Customer CDR information can be disclosed to Public by call center executive and cause embarrasement or brand damage to the company  also breaching the customer data privacy due to lack of awareness.</t>
  </si>
  <si>
    <t xml:space="preserve">CSD-Head
</t>
  </si>
  <si>
    <t>CSD Head Hubs</t>
  </si>
  <si>
    <t>Customer personal Identifiable data from CAF and supporting documents can be photocopied in transit and sold to competition resulting in potential customer churn.</t>
  </si>
  <si>
    <t>Customer POI and POA forms are forged to acquire customer due to lack of controls placed on paper submitted by customer.</t>
  </si>
  <si>
    <t>CSD - SO</t>
  </si>
  <si>
    <t>CSD-SO</t>
  </si>
  <si>
    <t>CSD- SO asnd Infosec So</t>
  </si>
  <si>
    <t>Retention schedule is there.</t>
  </si>
  <si>
    <t>1.) Have documented guideline for data retention and it disposal there after.
2.) Same should be communicated to IT and AV vendors who are storing the data for incorporation in their process.</t>
  </si>
  <si>
    <t>CSD- Heads and 
CSD- SO (IT)</t>
  </si>
  <si>
    <t>1.) Have documented guideline for data retention and it disposal there after.
2.) Same should be communicated to IT vendors who are storing the data for incorporation in their process.</t>
  </si>
  <si>
    <t>CSD-SO and IT Ops</t>
  </si>
  <si>
    <t>IT - Ops</t>
  </si>
  <si>
    <t>1.) Have proper capacity management process in place.
2.) Have CAF/POI/POA storage in different format with easy reterival option.</t>
  </si>
  <si>
    <t>CSD- SO
CLM</t>
  </si>
  <si>
    <t>1.) Ensure calling list is not provided to such partners
2.) Ensure the OBD server signaling link is made up only after approval. 
3.) Have awareness program while onboarding such Partners</t>
  </si>
  <si>
    <t>Marketing &amp; Networks</t>
  </si>
  <si>
    <t>1.) Periodic sample checks/audits by uninor team.
2.) Pre-Dialers should be used instead of manual calling with defined scripts validated by Uninor.
3.) Call Loggers and dialers to be used in case of manual OBD.</t>
  </si>
  <si>
    <t>CSD- SO 
Marketing</t>
  </si>
  <si>
    <t>1.) Ensure that all meachnisms suggetsed by licensor our deployed for DND registration and remain in operation.</t>
  </si>
  <si>
    <t>CSD-DND team</t>
  </si>
  <si>
    <t>1.) Proactive compliant tracking mechanism.
2.) Having trackers and dashboards to study the trend</t>
  </si>
  <si>
    <t>1.) Proactive compliants should be logged on Inter operator portal so that GSM operators are able to resolve the same.
2.) Track the same and communicate to customer.</t>
  </si>
  <si>
    <t xml:space="preserve">1.)  Encryption of User laptop HDD.
2.) Use Cable Locks to secure laptops.
3.) User awareness program
4.) Keeping sensitive information on File servers or central repositories with proper access control.
</t>
  </si>
  <si>
    <t>IT - Ops
Infosec</t>
  </si>
  <si>
    <t>CSD - CC Team &amp;  IT CC</t>
  </si>
  <si>
    <t>CSD- Contact Center
IT Contact Center</t>
  </si>
  <si>
    <t>CSD - Contact Center
IT Contcat center</t>
  </si>
  <si>
    <t>1.) Detail bills should not be printable.
2.) Detail bills should not be downloadable from Call center
3.) If possible copy paste of data should be probhibited.</t>
  </si>
  <si>
    <t>CSD Head -Hubs</t>
  </si>
  <si>
    <t xml:space="preserve"> 
1.) Regular User awareness program to be conducted.
2.) Well defined document suggesting means of storage, Retention period as per external regulation or Legal value or historical value should be prepared.
3.) Every third party employee handlong uninor personal data needs to sign NDA.
4.) vendors should have disciplinary process to take actions in case of such violations</t>
  </si>
  <si>
    <t>Agreed, To be taken up by CSD heads at each circle with AV/CV and liason with sales for Distributors, handling CAF/POI/POA.
Infosec to help build awarness content. Retialer to kept out of scope currently.</t>
  </si>
  <si>
    <t>Org-Org NDA is there,
Role based access and segregation of duties</t>
  </si>
  <si>
    <t xml:space="preserve">
3.) NDA &amp; COC Sign off.(Vendor with employees)
4.) Disciplinary process
</t>
  </si>
  <si>
    <t>Do-</t>
  </si>
  <si>
    <t>Accept this risk looking at current mitigating controls</t>
  </si>
  <si>
    <t xml:space="preserve">Business Logic Build for de-duplication.
Guidelines for manual Fraud detection in photo in CAF/POI in place.
</t>
  </si>
  <si>
    <t>Risk Acceptance, No Action</t>
  </si>
  <si>
    <t xml:space="preserve">1.)Proper vendor selection mechnaism in place for technical evaluation and market feedback is also taken.
2.)Vendor past experience should be validated.
3.)SO does vendor selection, Approves vendors </t>
  </si>
  <si>
    <t>Control Deployed-Effective</t>
  </si>
  <si>
    <t>Risk Accepted</t>
  </si>
  <si>
    <t>No action, Risk Acceptable.</t>
  </si>
  <si>
    <t>Financial Risk transferred to Vendors</t>
  </si>
  <si>
    <t xml:space="preserve">Stong SLA's built
payouts linked with SLA delivery.
back to back term penality in contract.
Audit done
</t>
  </si>
  <si>
    <t>Risk Transferred, No Action</t>
  </si>
  <si>
    <t>His payouts are linked with the CAF being there and handed over to servcie proivider rep.</t>
  </si>
  <si>
    <t>No Action</t>
  </si>
  <si>
    <t>CSD Heads - Hub</t>
  </si>
  <si>
    <t xml:space="preserve">1.) Ensure proper process is followed to keep rodents away.
2.) Pest Control
</t>
  </si>
  <si>
    <t>1.) Building Fire safety norms should be followed.(NBC)
2.) Contract should specifically talk about fire protection.
3.) Procedure for environmenatal and physical security should be formalized and followed.(Fire extinguishers, gas based or water based, maintenance of the same).</t>
  </si>
  <si>
    <t>1.) Ensure preventive measures to check seepage.
2.) Have water alarm detectors.
3.) Have electric/DG pumps to draw water out in case of emergency.</t>
  </si>
  <si>
    <t>Agreed</t>
  </si>
  <si>
    <t>Customer POI and POA forms destroyed within the one year duration after termination of connection  due to lack of published guidelines for data retention.</t>
  </si>
  <si>
    <t>No purging of data happening as per instruction proivded by CSD, hence no perceived risk at this stage.</t>
  </si>
  <si>
    <t>Have authorization process in place to comply with need to know. (IDAM information owner need to validate)</t>
  </si>
  <si>
    <t xml:space="preserve">2.) Encrypt the Files
3.) Have strong Access control mechanism for these servers.
</t>
  </si>
  <si>
    <t>Unable to reterive the CAF data ontime when seeked from govt agencies due corrupution in Indexing done on disptacher server/Link down/system down etc</t>
  </si>
  <si>
    <t>Agreement contains clause on not using removable media.</t>
  </si>
  <si>
    <t>1.)The necessary drives are disabled in desktops/Servers that may be used to process critical data.
2.) The AV agency is able to store the CAF on their desktop machines while scanning, E-Input application to ensure the CAF is stored temprorily on local disk and get deleted automatically once the CAF is pused to DocMS.
3.) Regular Audit should be done</t>
  </si>
  <si>
    <t xml:space="preserve">CSD  Head - Hubs
</t>
  </si>
  <si>
    <t xml:space="preserve">
2.) Provide training to people before giving them system access
4.) Sample checks on data entry by uninor CAF audit  team.
5.) Quality control on data entry accuracy through maker checker process.</t>
  </si>
  <si>
    <t>1.)Accuracy of data is covered in agreement min 99.5% accuracy demanded
Payout linked with performance
Penalty arising out of data ebntry error on term audit transferred to vendor</t>
  </si>
  <si>
    <t>Information Container
(Server,Application, warehouses,Laptops etc)</t>
  </si>
  <si>
    <t>Information Asset/Object for Assessment</t>
  </si>
  <si>
    <t>Asset / Object Type</t>
  </si>
  <si>
    <t xml:space="preserve">Consequence
</t>
  </si>
  <si>
    <t xml:space="preserve">Likelihood
</t>
  </si>
  <si>
    <t>Likelihood Value</t>
  </si>
  <si>
    <t>Existence and Effectiveness of Controls Deployed</t>
  </si>
  <si>
    <t>Potential Risk Response</t>
  </si>
  <si>
    <t>Proposed Risk Strategy/ Controls</t>
  </si>
  <si>
    <t>Final</t>
  </si>
  <si>
    <t>6.) References</t>
  </si>
  <si>
    <t>Risk Assessment Sheet - VAS Operations USOC</t>
  </si>
  <si>
    <t>Impact Scale</t>
  </si>
  <si>
    <t>Scope: VAS USOC Operations</t>
  </si>
  <si>
    <t>Risk Assessment - VAS</t>
  </si>
  <si>
    <t>Nipun Singhal</t>
  </si>
  <si>
    <t>nipun.singhal@uninor.in</t>
  </si>
  <si>
    <t>CRBT and MCA Support</t>
  </si>
  <si>
    <t>Onsite L1 Support Team</t>
  </si>
  <si>
    <t>Offsite L2 Support Team</t>
  </si>
  <si>
    <t>Offiste L3 Development/DBA Team</t>
  </si>
  <si>
    <t>Onsite Circle Engg</t>
  </si>
  <si>
    <t>Offsite Comviva Business Ops Team</t>
  </si>
  <si>
    <t>CRBT - MDB Server (2)</t>
  </si>
  <si>
    <t>CRBT - Application Server AVAN (3)</t>
  </si>
  <si>
    <t>SMS Push Server</t>
  </si>
  <si>
    <t>Backup Server</t>
  </si>
  <si>
    <t>Content Management Server (CMS) (1)</t>
  </si>
  <si>
    <t>Tone Player - HP OCMP (3/circle)</t>
  </si>
  <si>
    <t>Rync Scripts</t>
  </si>
  <si>
    <t>CCC Url</t>
  </si>
  <si>
    <t>Bulk provisioning URL</t>
  </si>
  <si>
    <t>Reporting OMEGA URL</t>
  </si>
  <si>
    <t>OAM GUI</t>
  </si>
  <si>
    <t>Oracle Database</t>
  </si>
  <si>
    <t>MySQL Database</t>
  </si>
  <si>
    <t>Management Desktops</t>
  </si>
  <si>
    <t>Management Laptops</t>
  </si>
  <si>
    <t>Internet Connectivity</t>
  </si>
  <si>
    <t>CRBT Service</t>
  </si>
  <si>
    <t>MCA Service</t>
  </si>
  <si>
    <t>Voice Portal Service</t>
  </si>
  <si>
    <t>System Health Check Reports</t>
  </si>
  <si>
    <t>System Documents</t>
  </si>
  <si>
    <t>AVAN System</t>
  </si>
  <si>
    <t>CRBT - DB Server
(Customer Number, HLR Flag)</t>
  </si>
  <si>
    <t>AVAN System,</t>
  </si>
  <si>
    <t>N/A,N/A</t>
  </si>
  <si>
    <t>VPN Conenctivity</t>
  </si>
  <si>
    <t>CRBT &amp; MCA</t>
  </si>
  <si>
    <t>CRBT and MCA Systems</t>
  </si>
  <si>
    <t>Support Team</t>
  </si>
  <si>
    <t>Personnel</t>
  </si>
  <si>
    <t>Abuse of rights</t>
  </si>
  <si>
    <t>Organization</t>
  </si>
  <si>
    <t>Illegal processing of data</t>
  </si>
  <si>
    <t>Types</t>
  </si>
  <si>
    <t>Eavesdropping</t>
  </si>
  <si>
    <t>Insufficient maintenance/faulty installation
of storage media</t>
  </si>
  <si>
    <t>Breach of information system
maintainability</t>
  </si>
  <si>
    <t>Lack of efficient configuration change
control</t>
  </si>
  <si>
    <t>Error in use</t>
  </si>
  <si>
    <t>Vulnerabilities</t>
  </si>
  <si>
    <t>Threats</t>
  </si>
  <si>
    <t>Unprotected storage</t>
  </si>
  <si>
    <t>Theft of media or documents</t>
  </si>
  <si>
    <t>Uncontrolled copying</t>
  </si>
  <si>
    <t>No or insufficient software testing</t>
  </si>
  <si>
    <t>Well-known flaws in the software</t>
  </si>
  <si>
    <t>No 'logout' when leaving the workstation</t>
  </si>
  <si>
    <t>Disposal or reuse of storage media without
proper erasure</t>
  </si>
  <si>
    <t>Lack of audit trail</t>
  </si>
  <si>
    <t>Wrong allocation of access rights</t>
  </si>
  <si>
    <t>Lack of documentation</t>
  </si>
  <si>
    <t>Incorrect parameter set up</t>
  </si>
  <si>
    <t>Lack of identification and authentication
mechanisms like user authentication</t>
  </si>
  <si>
    <t>Forging Rights</t>
  </si>
  <si>
    <t>Unprotected password tables</t>
  </si>
  <si>
    <t>Poor password management</t>
  </si>
  <si>
    <t>Unnecessary services enabled</t>
  </si>
  <si>
    <t>Lack of effective change control</t>
  </si>
  <si>
    <t>Software malfunction</t>
  </si>
  <si>
    <t>Uncontrolled downloading and use of
software</t>
  </si>
  <si>
    <t>Tampering with software</t>
  </si>
  <si>
    <t xml:space="preserve">Lack of back-up copies </t>
  </si>
  <si>
    <t>Unprotected communication lines</t>
  </si>
  <si>
    <t>Single point of failure</t>
  </si>
  <si>
    <t>Failure of telecommunication equipment</t>
  </si>
  <si>
    <t>Absence of personnel</t>
  </si>
  <si>
    <t>Inadequate recruitment procedures</t>
  </si>
  <si>
    <t>Destruction of equipment or media</t>
  </si>
  <si>
    <t>Breach of personnel availability</t>
  </si>
  <si>
    <t>Incorrect use of software and hardware</t>
  </si>
  <si>
    <t>Insufficient security training, Lack of security awareness</t>
  </si>
  <si>
    <t>Lack of formal procedure for user
registration and de-registration</t>
  </si>
  <si>
    <t>Lack of formal process for access right
review (supervision</t>
  </si>
  <si>
    <t>Lack of procedure of monitoring of
information processing facilities</t>
  </si>
  <si>
    <t>Lack of procedures of risk identification
and assessment</t>
  </si>
  <si>
    <t>Lack of fault reports recorded in
administrator and operator logs</t>
  </si>
  <si>
    <t>Lack of proper allocation of information
security responsibilities</t>
  </si>
  <si>
    <t>Denial of actions</t>
  </si>
  <si>
    <t>Lack of records in administrator and
operator logs</t>
  </si>
  <si>
    <t>Lack of procedures for classified
information handling</t>
  </si>
  <si>
    <t>Lack of defined disciplinary process in
case of information security incident</t>
  </si>
  <si>
    <t>Theft of equipment</t>
  </si>
  <si>
    <t>Lack of established monitoring
mechanisms for security breaches</t>
  </si>
  <si>
    <t>Lack of regular management reviews</t>
  </si>
  <si>
    <t>Unauthorised use of equipment</t>
  </si>
  <si>
    <t>Lack of procedures for reporting security
weaknesses</t>
  </si>
  <si>
    <t>Servers</t>
  </si>
  <si>
    <t>The CRBT,MCA and Voice portal system availability could be compromised resulting is customer dissatisfaction due insufficent maintenance or improper maintenance</t>
  </si>
  <si>
    <t>Server and database maintenance is being done but can be more effective</t>
  </si>
  <si>
    <t>Lack of efficient configuration change control</t>
  </si>
  <si>
    <t>Insufficient maintenance/faulty installation of storage media</t>
  </si>
  <si>
    <t>Backups</t>
  </si>
  <si>
    <t>Currently configuration changes are done in uncontrolled fashion, 24X7 Remote access to development team, no transparency on config changes</t>
  </si>
  <si>
    <t>The Database backups of the system are stored on backup server with little or no protection</t>
  </si>
  <si>
    <t>URL's, Databases and other applications with system</t>
  </si>
  <si>
    <t>Web Application,Oracle, MySQL and others</t>
  </si>
  <si>
    <t>General</t>
  </si>
  <si>
    <t>Vendor Organization</t>
  </si>
  <si>
    <t>L1,L2, Business ops and DBA teams</t>
  </si>
  <si>
    <t>Support Teams</t>
  </si>
  <si>
    <t>Organization/Process</t>
  </si>
  <si>
    <t>Date:- 13-Sep-2010</t>
  </si>
  <si>
    <t>USSD</t>
  </si>
  <si>
    <t>L1 Support Team</t>
  </si>
  <si>
    <t>Spice Digital Backend Team</t>
  </si>
  <si>
    <t>USSD Gateway (DC+DR) (4)</t>
  </si>
  <si>
    <t>Application Gateway (DC+DR) (2)</t>
  </si>
  <si>
    <t>USSD URL</t>
  </si>
  <si>
    <t>MIS Reports (Web Based)</t>
  </si>
  <si>
    <t>Scripts (oam,Performance etc)</t>
  </si>
  <si>
    <t>Putty</t>
  </si>
  <si>
    <t>WinSCP</t>
  </si>
  <si>
    <t>USSD Service 
(Short Codes and usage by customers)</t>
  </si>
  <si>
    <t>Application Server, Desktops</t>
  </si>
  <si>
    <t>Application Server, USSD Gateway</t>
  </si>
  <si>
    <t>Vendor Desktops,Laptops</t>
  </si>
  <si>
    <t>Provisioning Interface
(SMS,USSD,CCC,Bulk,IVR etc)</t>
  </si>
  <si>
    <t>Other Interfaces 
(SDP,ASAP,MSC etc)</t>
  </si>
  <si>
    <t>Application Server, USSD Gateway,</t>
  </si>
  <si>
    <t>Application Server, Desktops,</t>
  </si>
  <si>
    <t>Various sessions on the database,server and application be misused due to lack of session timeout settings</t>
  </si>
  <si>
    <t>Unintended disclsoure of data could happen through the backup drives due to lack of retention and storage guidelines</t>
  </si>
  <si>
    <t>Accountability cannot be established in case of a incident or an event due to lack of proper audit trails in system,application or database</t>
  </si>
  <si>
    <t>root ID can be misused by the support and backend teams due to lack of usage of individual ID's.</t>
  </si>
  <si>
    <t>The Availability of the system can be compromised due to incorrect parameter settings on the server/database or application</t>
  </si>
  <si>
    <t>Individual IDs along with root id can be misused by an insider due to passwords stored in clear text in various databases and scripts.</t>
  </si>
  <si>
    <t>Individual IDs along with root id can be misused by an insider due to poor or weak password management practices</t>
  </si>
  <si>
    <t>System availability can be compromised or unauthroized modification/disclosure can happen due to unwanted servceis have not be disabled</t>
  </si>
  <si>
    <t>Absence of vendor personnel can be delay or impact the proper uptime of the system/service.</t>
  </si>
  <si>
    <t>-</t>
  </si>
  <si>
    <t>Lack of formal procedure for user
registration, de-registration and formal review</t>
  </si>
  <si>
    <t>Lack of proper allocation of information security responsibilities</t>
  </si>
  <si>
    <t>Lack of records in administrator and operator logs</t>
  </si>
  <si>
    <t>Lack of procedures for reporting security weaknesses</t>
  </si>
  <si>
    <t>No procedure for vulnerability assessment</t>
  </si>
  <si>
    <t>No System or application hardening performed.</t>
  </si>
  <si>
    <t>No clear cut retention schedule developed for various databases or MIS reports.</t>
  </si>
  <si>
    <t>OS level audit trails along with some oracle transaction logs are being retained. No proper document or philosphy of what needs to be logged.</t>
  </si>
  <si>
    <t>Changes communicated over the mail, but lack of proper change management procedure.</t>
  </si>
  <si>
    <t>OTA-Smarttrust</t>
  </si>
  <si>
    <t>L2 Support Team</t>
  </si>
  <si>
    <t>Backend Technical team
(development/DBA)</t>
  </si>
  <si>
    <t>Application Server (2+2)
(Veritas clustyer Manager, SunOS 5.10)</t>
  </si>
  <si>
    <t>Cisco Switches</t>
  </si>
  <si>
    <t>Tape Drive 
(SCSI)</t>
  </si>
  <si>
    <t>Backup Server
(Veritas Backup, SunOS 5.10)</t>
  </si>
  <si>
    <t>Wipro OS Support Team
(outsourced to Wipro team)</t>
  </si>
  <si>
    <t>Customer Care Interface (URL)</t>
  </si>
  <si>
    <t>Reporting DSTK URL</t>
  </si>
  <si>
    <t>Development Platform (DP) GUI</t>
  </si>
  <si>
    <t>CPS files (CD or Mail)</t>
  </si>
  <si>
    <t>SIM Import Application</t>
  </si>
  <si>
    <t>CSV to CCVS application</t>
  </si>
  <si>
    <t>FTP Service with Application Server</t>
  </si>
  <si>
    <t>Customer Data
(MSISDN,IMEI,IMSI stored and viewable in GUI)</t>
  </si>
  <si>
    <t>Online Traffic Monitoring URL (Graphs)</t>
  </si>
  <si>
    <t>Sun storage, App server FTP Location</t>
  </si>
  <si>
    <t>Sun Storage</t>
  </si>
  <si>
    <t>Oracle Database
(Data Guard)</t>
  </si>
  <si>
    <t>Oracle Database,</t>
  </si>
  <si>
    <t>Sun storage, App server FTP Location,</t>
  </si>
  <si>
    <t>Sun Storage,</t>
  </si>
  <si>
    <t>Root ID being used by L1,L2 and L3 teams, No individual IDs created for OS</t>
  </si>
  <si>
    <t>Various scripts have system as well as database root ID's mentioned in clear text. Oracle database has passwords in clear text.</t>
  </si>
  <si>
    <t>Password policy not implemented on OS,database or web GUI's</t>
  </si>
  <si>
    <t>Desktop and Laptops used for management or non-uninor machine, not connected to domain, Freeware AV, Freeware/sharewares installed etc.</t>
  </si>
  <si>
    <t>Vas Telecom applications modules can malfunction due to lack of change management process implementation</t>
  </si>
  <si>
    <t>No formal change management procedure in place. Mail approval for critical changes are taken from uninor.</t>
  </si>
  <si>
    <t>Management desktops can use unlicensed software or use internet connectivity due to lack of proper control on these machines by IT</t>
  </si>
  <si>
    <t>The CRBT,MCA and Voice portal system may start mis-behaving due to lack of proper change management procedure/documented operating procedures</t>
  </si>
  <si>
    <t>The software flaws in the system can be used for unauthroized modification or disclosure or access of systems due software flaws not fixed in a timely manner.</t>
  </si>
  <si>
    <t>Lack of documented Operating Procedures</t>
  </si>
  <si>
    <t>Breach of information system
Availability</t>
  </si>
  <si>
    <t>Scripts  with username and password in clear text</t>
  </si>
  <si>
    <t>Software/System malfunction</t>
  </si>
  <si>
    <t>Uncontrolled downloading and use of software
Internet Access
System not on domain
System with admin rights</t>
  </si>
  <si>
    <t>Malcious software</t>
  </si>
  <si>
    <t>VAS services can be hampered through DOS or other known weakness of Operating system due to lack of Operating system hardening standard.</t>
  </si>
  <si>
    <t>VAS systems can be misused by a malacious user by breaking the password due to weak password management standards applied on OS and application GUI's.</t>
  </si>
  <si>
    <t>Various VAS GUI application can be misused by insiders or unauthorized users and forge the identity due to database storing credetials in clear text</t>
  </si>
  <si>
    <t>Accountability of user may not be established due to Root access allowed directly via telnet or putty session.</t>
  </si>
  <si>
    <t>Accountability within VAS operations cannot be clearly distingusied thus making investigations difficult due to use of generic ID for various Applications and OS adminstration</t>
  </si>
  <si>
    <t>Administraive passwords can be compromised by insider or an unauthroized use due to clear text passwords stored in various Scripts running as cron jobs including FTP scripts</t>
  </si>
  <si>
    <t>Management desktops can be misused by an insider and still get away due Unique IDAM IDs not configured on these systems</t>
  </si>
  <si>
    <t>Internal Management LAN may get infected due to usage of untrusted Vendor laptops</t>
  </si>
  <si>
    <t>Overall Security of systems can be weak due to absence or lack of Security framework and security repsonsibilities within the managed VAS operations.</t>
  </si>
  <si>
    <t>International remote access may take place leading to serious license violation due to desktop management systems used for production acess has internet access enabling them to use remote access sites.</t>
  </si>
  <si>
    <t>Various vendors hardly have any security framework mapped to Uninor Infosec Policy</t>
  </si>
  <si>
    <t>Mitigate Risk</t>
  </si>
  <si>
    <t>1.) Security adminstrators should be part of the vendor organization.
2.) Clear Security responibilities should be made and communicated to engineers working on systems.</t>
  </si>
  <si>
    <t>VAS Operations</t>
  </si>
  <si>
    <t>Customer personal Data such as MSISDN,IMSI, Subscrption data can be compromised by malacious user due to lack of hardening standards for Database such as Oracle and MySQL.</t>
  </si>
  <si>
    <t>VAS servers can be compromised by external world due ti use of NATTING with public IP and weak FW Policies.</t>
  </si>
  <si>
    <t>The malacious user may not be caught or penalized due to lack of auditing logging on VAS servers and Databases</t>
  </si>
  <si>
    <t>Occassional</t>
  </si>
  <si>
    <t>There are no Baseline security parameter setting document (Hardening) basis which OS is configured.</t>
  </si>
  <si>
    <t>1.) VAS Vendor security/System adminstrator should develop a secure parameter settings document for OS. (Inputs may be taken from www.cisecurity.com, which is having baseline repository)
2.) Basis this above vendor developed secure parameter hardening document system admin should impelement the same on systems.
3.) Periodic review should be done basis this document.</t>
  </si>
  <si>
    <t>VAS partner</t>
  </si>
  <si>
    <t>Customer Personal Data collected from Core nodes is in database without encryption or with proper database protection</t>
  </si>
  <si>
    <t>1.) VAS Vendor DBA adminstrator should develop a secure parameter settings document for Database being used such as Orcale or MySQL. (Inputs may be taken from www.cisecurity.com, which is having baseline repository)
2.) Basis this above vendor developed secure parameter hardening document VAS vendor DBA's should impelement the same on various databases managed by them.
3.) Periodic review should be done basis this document.</t>
  </si>
  <si>
    <t>Generic ID's being used in Operating systems and Various Application GUI and Thick clients.</t>
  </si>
  <si>
    <t xml:space="preserve">1.) Each User or Administrator should be provided with Unique ID, and Nomecalture of the same should be that used in IDAM as per Access control Procedure.
</t>
  </si>
  <si>
    <t>No formal procedure of ID creation. ID created on direction of Uninor VAS SPOC.</t>
  </si>
  <si>
    <t>Irreleavant ID may be created or remain existant which may be used for malacious activity due to lack of User Management procedure and lack of clarity to Uninor VAS operations team</t>
  </si>
  <si>
    <t>1.) Any Operatiing system, Database or Application ID should be created through a formal ID creation procedure, duly Validated by the requester's Functional Head and Approved by VAS operations Head.
2.) Rights and Roles should be provided basis the requirement or the Need.
3.) User ID's should be reviewed periodically with the Requester functional head so that unwanted ID's can  be deleted.</t>
  </si>
  <si>
    <t>Uninor VAS SPOC</t>
  </si>
  <si>
    <t>Weak or No passwords, No enforcement through OS aor application controls</t>
  </si>
  <si>
    <t>1.) Strong passwords should be enforced through OS and Applciation settings, in line with the Vendor Hardening standard aligned with Uninor's Policy.
2.) Password Lockout, expiry should be implemented on OS and databases atleast.</t>
  </si>
  <si>
    <t>Cron jobs use priviledge IDs with clear text passwords.</t>
  </si>
  <si>
    <t>1.) Scripts should be controlled by ensuring proper rights to the file so that normal user are unable to access the same.
2.) Use Normal userid's in scripts instead of priviledge id if not required by the application.</t>
  </si>
  <si>
    <t>Orcale database with Few VAS vendors have passwords of application is clear text.</t>
  </si>
  <si>
    <t>1.) Passwords for various applications in database should be encrypted and not known to system admin also.</t>
  </si>
  <si>
    <t>Remote sessions allow root login directly</t>
  </si>
  <si>
    <t>1.) Root login directly through remote should be disabled and allowed only through "su".</t>
  </si>
  <si>
    <t>No or Limited internet connectivity should be provided</t>
  </si>
  <si>
    <t xml:space="preserve">1.) LAN zone accessing production network should have no or Limited site access required for operations.
</t>
  </si>
  <si>
    <t>Genric or Admin id used for these management systems</t>
  </si>
  <si>
    <t xml:space="preserve">1.) Every shift user to have his IDAM ID configured on the management desktops. </t>
  </si>
  <si>
    <t>No AV or AV not updated, No monitoring of AV, Freware/shareware softwares being used.</t>
  </si>
  <si>
    <t>IT Operations</t>
  </si>
  <si>
    <t>1.) The system should be joined on Uninor Domain.
2.) User should not have Admin rights on these management desktops.</t>
  </si>
  <si>
    <t>Operations may not be managed in consitent manner thus impacting availability and customer experience or impacting productivity because of repeat work due to lack of operating procedures such as change management, configuration management etc.</t>
  </si>
  <si>
    <t>Some level of control is there but no formal change management procedure</t>
  </si>
  <si>
    <t>1.) Uninor should provide partner with Change management philosphy basis which vendor should develop the change procedure so that changes are tracked effectively.</t>
  </si>
  <si>
    <t>One of the servers was found to have NATTED public IP</t>
  </si>
  <si>
    <t>1.) For Remote connectivity only VPN should be used, NAT should be removed from the machine.</t>
  </si>
  <si>
    <t>System security logs management has not been factored by any VAS partner. Adhoc level logs do exist.</t>
  </si>
  <si>
    <t>1.) Audit logging document should be prepared by each vendor's security adminstrator in order to help investigation at a later point in time.</t>
  </si>
  <si>
    <r>
      <rPr>
        <b/>
        <i/>
        <u/>
        <sz val="11"/>
        <color theme="1"/>
        <rFont val="Calibri"/>
        <family val="2"/>
        <scheme val="minor"/>
      </rPr>
      <t>Date:-</t>
    </r>
    <r>
      <rPr>
        <i/>
        <u/>
        <sz val="11"/>
        <color theme="1"/>
        <rFont val="Calibri"/>
        <family val="2"/>
        <scheme val="minor"/>
      </rPr>
      <t xml:space="preserve"> 13-Sep-2010 to 15-Sep-10</t>
    </r>
  </si>
  <si>
    <t>(blank)</t>
  </si>
  <si>
    <t>High Total</t>
  </si>
  <si>
    <t>Medium Total</t>
  </si>
  <si>
    <t>Very High Total</t>
  </si>
  <si>
    <t>(blank) Total</t>
  </si>
  <si>
    <t>Vulnerable systems can be deployed which can be compromised due to lack of security life cycle management with the product.</t>
  </si>
  <si>
    <t>New systems deployed without any security testing or configuration review</t>
  </si>
  <si>
    <t>1.) Security Requirement should be provided to VAS partners during RFC stage.
2.) Security UAT should be taken up before deployment.
3.) Regular post deployment security reviews should be carried out.</t>
  </si>
  <si>
    <t>Remote access accountability can be established due to genric VPN IDs being provided to various VAS partners and direct root access via shell.</t>
  </si>
  <si>
    <t>VPN connectivity provided to Vas partners with generic ID with no RA infra.</t>
  </si>
  <si>
    <t>1.) Individual VPN ID's should be provided to VAS partners for any remote access.
2.) Direct root access through remote shell should be removed and priviledge ID should be used via su command.</t>
  </si>
  <si>
    <t>IT Operations
VAS partner</t>
  </si>
  <si>
    <r>
      <t xml:space="preserve">The scope of RA are different VAS vendors working in USOC and managing the operations. There systems and processes are in scope.
</t>
    </r>
    <r>
      <rPr>
        <b/>
        <sz val="11"/>
        <color rgb="FFFF0000"/>
        <rFont val="Calibri"/>
        <family val="2"/>
        <scheme val="minor"/>
      </rPr>
      <t>Exclusion:</t>
    </r>
    <r>
      <rPr>
        <sz val="11"/>
        <color theme="1"/>
        <rFont val="Calibri"/>
        <family val="2"/>
        <scheme val="minor"/>
      </rPr>
      <t xml:space="preserve"> Network Connectivity within GNDC ro between USOC to GNDC is out of scope of this Assessment.</t>
    </r>
  </si>
  <si>
    <t>8,10</t>
  </si>
  <si>
    <t>5,6,7</t>
  </si>
  <si>
    <t>1,2,4,9,11,15</t>
  </si>
  <si>
    <t>13,16</t>
  </si>
  <si>
    <t>Nil</t>
  </si>
  <si>
    <t>One97</t>
  </si>
  <si>
    <t>IBD Server (Circle)</t>
  </si>
  <si>
    <t>OBD Server (Circle)</t>
  </si>
  <si>
    <t>CRS server (GNDC)</t>
  </si>
  <si>
    <t>MIS URL</t>
  </si>
  <si>
    <t>MIS Report (Excel Based)</t>
  </si>
  <si>
    <t>My SQL Database</t>
  </si>
  <si>
    <t>CDR text Files</t>
  </si>
  <si>
    <t>TeleDNA</t>
  </si>
  <si>
    <t>SMSC System
(Sigtran,Proc,ESME servers)</t>
  </si>
  <si>
    <t>MIS System
(System, Reports and GUI)</t>
  </si>
  <si>
    <t>DB Server</t>
  </si>
  <si>
    <t>CBC System
(FE and NW Gateways)</t>
  </si>
  <si>
    <t>LAN Switches</t>
  </si>
  <si>
    <t>AppSMSC
(Software, System viz Sigtran gateway, Portal ,ESME,Broadcast proc etc)</t>
  </si>
  <si>
    <t>My SQL Database - SMSC</t>
  </si>
  <si>
    <t>My SQL Database - AppSMSC</t>
  </si>
  <si>
    <t>Mediation connectivity</t>
  </si>
  <si>
    <t>Customer personal data such as CDR can be misused due to improper information handling practices</t>
  </si>
  <si>
    <t>Roamware</t>
  </si>
  <si>
    <t>Welcome Server</t>
  </si>
  <si>
    <t>Roam Replicator</t>
  </si>
  <si>
    <t>MIS Reports (Excel Based)</t>
  </si>
  <si>
    <t>CDR in text files</t>
  </si>
  <si>
    <t>1.) CDR files shold be accessible through priviledge ID only other should not have view rights.
2.) CDR retention period on the server should be defined basis which records should be purged.
3.) Backups should have retention schedule and data purged from systems/tapes after expiry of retention period.</t>
  </si>
  <si>
    <t>Operational Errors can impact service availability due to lack of operational and security trainings to VAS partner employees</t>
  </si>
  <si>
    <t>1.) VAS partner security oragnization as discussed in point 1 should provide awareness and training programs around security.
2.) Access to VAS partner should be provided only after providing operational training</t>
  </si>
  <si>
    <t>Some operational training is imparted by few, No security training, Ops people doing DBA and OS management with not much of expertise</t>
  </si>
  <si>
    <t>12,18</t>
  </si>
  <si>
    <t>14,19</t>
  </si>
  <si>
    <t>Risk Chart - VAS Operations</t>
  </si>
  <si>
    <r>
      <t xml:space="preserve">Very High
</t>
    </r>
    <r>
      <rPr>
        <b/>
        <sz val="18"/>
        <color theme="1"/>
        <rFont val="Calibri"/>
        <family val="2"/>
        <scheme val="minor"/>
      </rPr>
      <t>5</t>
    </r>
  </si>
  <si>
    <r>
      <t xml:space="preserve">Medium
</t>
    </r>
    <r>
      <rPr>
        <b/>
        <sz val="18"/>
        <color theme="1"/>
        <rFont val="Calibri"/>
        <family val="2"/>
        <scheme val="minor"/>
      </rPr>
      <t>6</t>
    </r>
  </si>
  <si>
    <r>
      <t xml:space="preserve">Low
</t>
    </r>
    <r>
      <rPr>
        <b/>
        <sz val="18"/>
        <color theme="1"/>
        <rFont val="Calibri"/>
        <family val="2"/>
        <scheme val="minor"/>
      </rPr>
      <t>0</t>
    </r>
  </si>
  <si>
    <t>VAS Projects</t>
  </si>
  <si>
    <t>Risk Number</t>
  </si>
  <si>
    <t>Implementation Plans</t>
  </si>
  <si>
    <t>Timelines</t>
  </si>
  <si>
    <t>Constraints, If Any</t>
  </si>
  <si>
    <t>Status</t>
  </si>
  <si>
    <t>&lt;VAS partner Name&gt;</t>
  </si>
</sst>
</file>

<file path=xl/styles.xml><?xml version="1.0" encoding="utf-8"?>
<styleSheet xmlns="http://schemas.openxmlformats.org/spreadsheetml/2006/main">
  <fonts count="52">
    <font>
      <sz val="11"/>
      <color theme="1"/>
      <name val="Calibri"/>
      <family val="2"/>
      <scheme val="minor"/>
    </font>
    <font>
      <sz val="10"/>
      <name val="Helv"/>
      <charset val="204"/>
    </font>
    <font>
      <b/>
      <sz val="12"/>
      <color indexed="9"/>
      <name val="Tahoma"/>
      <family val="2"/>
    </font>
    <font>
      <sz val="10"/>
      <name val="Arial"/>
      <family val="2"/>
    </font>
    <font>
      <sz val="10"/>
      <name val="Tahoma"/>
      <family val="2"/>
    </font>
    <font>
      <sz val="10"/>
      <color rgb="FFFF0000"/>
      <name val="Tahoma"/>
      <family val="2"/>
    </font>
    <font>
      <sz val="8"/>
      <name val="Arial"/>
      <family val="2"/>
    </font>
    <font>
      <b/>
      <sz val="9"/>
      <color indexed="81"/>
      <name val="Tahoma"/>
      <family val="2"/>
    </font>
    <font>
      <sz val="9"/>
      <color indexed="81"/>
      <name val="Tahoma"/>
      <family val="2"/>
    </font>
    <font>
      <sz val="10"/>
      <color theme="1"/>
      <name val="Tahoma"/>
      <family val="2"/>
    </font>
    <font>
      <b/>
      <sz val="10"/>
      <name val="Arial"/>
      <family val="2"/>
    </font>
    <font>
      <b/>
      <sz val="10"/>
      <name val="Tahoma"/>
      <family val="2"/>
    </font>
    <font>
      <sz val="10"/>
      <color theme="1"/>
      <name val="Calibri"/>
      <family val="2"/>
      <scheme val="minor"/>
    </font>
    <font>
      <sz val="11"/>
      <name val="Arial Narrow"/>
      <family val="2"/>
    </font>
    <font>
      <sz val="10"/>
      <name val="Arial"/>
      <family val="2"/>
    </font>
    <font>
      <b/>
      <sz val="11"/>
      <color theme="1"/>
      <name val="Calibri"/>
      <family val="2"/>
      <scheme val="minor"/>
    </font>
    <font>
      <b/>
      <u/>
      <sz val="14"/>
      <color theme="1"/>
      <name val="Calibri"/>
      <family val="2"/>
      <scheme val="minor"/>
    </font>
    <font>
      <sz val="11"/>
      <color theme="1"/>
      <name val="Calibri"/>
      <family val="2"/>
      <scheme val="minor"/>
    </font>
    <font>
      <b/>
      <sz val="16"/>
      <color theme="1"/>
      <name val="Calibri"/>
      <family val="2"/>
      <scheme val="minor"/>
    </font>
    <font>
      <b/>
      <sz val="18"/>
      <color theme="1"/>
      <name val="Calibri"/>
      <family val="2"/>
      <scheme val="minor"/>
    </font>
    <font>
      <sz val="20"/>
      <color theme="1"/>
      <name val="Calibri"/>
      <family val="2"/>
      <scheme val="minor"/>
    </font>
    <font>
      <sz val="10"/>
      <name val="Arial"/>
      <family val="2"/>
    </font>
    <font>
      <b/>
      <sz val="11"/>
      <name val="Calibri"/>
      <family val="2"/>
      <scheme val="minor"/>
    </font>
    <font>
      <b/>
      <sz val="12"/>
      <name val="Calibri"/>
      <family val="2"/>
      <scheme val="minor"/>
    </font>
    <font>
      <sz val="12"/>
      <name val="Times New Roman"/>
      <family val="1"/>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6"/>
      <color rgb="FFFF0000"/>
      <name val="Calibri"/>
      <family val="2"/>
      <scheme val="minor"/>
    </font>
    <font>
      <i/>
      <u/>
      <sz val="11"/>
      <color theme="1"/>
      <name val="Calibri"/>
      <family val="2"/>
      <scheme val="minor"/>
    </font>
    <font>
      <b/>
      <sz val="10"/>
      <color rgb="FFFF0000"/>
      <name val="Tahoma"/>
      <family val="2"/>
    </font>
    <font>
      <u/>
      <sz val="10"/>
      <color theme="10"/>
      <name val="Arial"/>
      <family val="2"/>
    </font>
    <font>
      <b/>
      <u/>
      <sz val="14"/>
      <color rgb="FFFF0000"/>
      <name val="Calibri"/>
      <family val="2"/>
      <scheme val="minor"/>
    </font>
    <font>
      <b/>
      <u/>
      <sz val="16"/>
      <color rgb="FFFF0000"/>
      <name val="Calibri"/>
      <family val="2"/>
      <scheme val="minor"/>
    </font>
    <font>
      <b/>
      <sz val="11"/>
      <color rgb="FFFF0000"/>
      <name val="Calibri"/>
      <family val="2"/>
      <scheme val="minor"/>
    </font>
    <font>
      <b/>
      <i/>
      <u/>
      <sz val="11"/>
      <color theme="1"/>
      <name val="Calibri"/>
      <family val="2"/>
      <scheme val="minor"/>
    </font>
  </fonts>
  <fills count="41">
    <fill>
      <patternFill patternType="none"/>
    </fill>
    <fill>
      <patternFill patternType="gray125"/>
    </fill>
    <fill>
      <patternFill patternType="solid">
        <fgColor theme="4"/>
        <bgColor indexed="64"/>
      </patternFill>
    </fill>
    <fill>
      <patternFill patternType="solid">
        <fgColor theme="3" tint="0.79998168889431442"/>
        <bgColor indexed="64"/>
      </patternFill>
    </fill>
    <fill>
      <patternFill patternType="solid">
        <fgColor rgb="FF00B0F0"/>
        <bgColor indexed="64"/>
      </patternFill>
    </fill>
    <fill>
      <patternFill patternType="solid">
        <fgColor indexed="44"/>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C00000"/>
        <bgColor indexed="64"/>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59999389629810485"/>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indexed="55"/>
        <bgColor indexed="64"/>
      </patternFill>
    </fill>
  </fills>
  <borders count="72">
    <border>
      <left/>
      <right/>
      <top/>
      <bottom/>
      <diagonal/>
    </border>
    <border>
      <left style="thin">
        <color theme="3"/>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theme="3"/>
      </left>
      <right style="thin">
        <color theme="3"/>
      </right>
      <top style="thin">
        <color theme="3"/>
      </top>
      <bottom style="thin">
        <color theme="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hair">
        <color theme="9" tint="-0.499984740745262"/>
      </left>
      <right style="hair">
        <color theme="9" tint="-0.499984740745262"/>
      </right>
      <top style="hair">
        <color theme="9" tint="-0.499984740745262"/>
      </top>
      <bottom style="hair">
        <color theme="9" tint="-0.499984740745262"/>
      </bottom>
      <diagonal/>
    </border>
    <border>
      <left style="double">
        <color theme="9" tint="-0.499984740745262"/>
      </left>
      <right style="hair">
        <color theme="9" tint="-0.499984740745262"/>
      </right>
      <top style="hair">
        <color theme="9" tint="-0.499984740745262"/>
      </top>
      <bottom style="double">
        <color theme="9" tint="-0.499984740745262"/>
      </bottom>
      <diagonal/>
    </border>
    <border>
      <left style="hair">
        <color theme="9" tint="-0.499984740745262"/>
      </left>
      <right style="hair">
        <color theme="9" tint="-0.499984740745262"/>
      </right>
      <top style="hair">
        <color theme="9" tint="-0.499984740745262"/>
      </top>
      <bottom style="double">
        <color theme="9" tint="-0.499984740745262"/>
      </bottom>
      <diagonal/>
    </border>
    <border>
      <left style="double">
        <color theme="9" tint="-0.499984740745262"/>
      </left>
      <right style="hair">
        <color theme="9" tint="-0.499984740745262"/>
      </right>
      <top style="double">
        <color theme="9" tint="-0.499984740745262"/>
      </top>
      <bottom style="double">
        <color theme="9" tint="-0.499984740745262"/>
      </bottom>
      <diagonal/>
    </border>
    <border>
      <left style="double">
        <color theme="9" tint="-0.499984740745262"/>
      </left>
      <right style="dotted">
        <color theme="9" tint="-0.499984740745262"/>
      </right>
      <top style="dotted">
        <color theme="9" tint="-0.499984740745262"/>
      </top>
      <bottom style="dotted">
        <color theme="9" tint="-0.499984740745262"/>
      </bottom>
      <diagonal/>
    </border>
    <border>
      <left style="dotted">
        <color theme="9" tint="-0.499984740745262"/>
      </left>
      <right style="dotted">
        <color theme="9" tint="-0.499984740745262"/>
      </right>
      <top style="dotted">
        <color theme="9" tint="-0.499984740745262"/>
      </top>
      <bottom style="dotted">
        <color theme="9" tint="-0.499984740745262"/>
      </bottom>
      <diagonal/>
    </border>
    <border>
      <left style="dotted">
        <color theme="9" tint="-0.499984740745262"/>
      </left>
      <right style="double">
        <color theme="9" tint="-0.499984740745262"/>
      </right>
      <top style="dotted">
        <color theme="9" tint="-0.499984740745262"/>
      </top>
      <bottom style="dotted">
        <color theme="9" tint="-0.499984740745262"/>
      </bottom>
      <diagonal/>
    </border>
    <border>
      <left style="dotted">
        <color theme="9" tint="-0.499984740745262"/>
      </left>
      <right style="dotted">
        <color theme="9" tint="-0.499984740745262"/>
      </right>
      <top style="dotted">
        <color theme="9" tint="-0.499984740745262"/>
      </top>
      <bottom style="double">
        <color theme="9" tint="-0.499984740745262"/>
      </bottom>
      <diagonal/>
    </border>
    <border>
      <left style="double">
        <color theme="9" tint="-0.499984740745262"/>
      </left>
      <right style="dotted">
        <color theme="9" tint="-0.499984740745262"/>
      </right>
      <top/>
      <bottom style="dotted">
        <color theme="9" tint="-0.499984740745262"/>
      </bottom>
      <diagonal/>
    </border>
    <border>
      <left style="dotted">
        <color theme="9" tint="-0.499984740745262"/>
      </left>
      <right style="dotted">
        <color theme="9" tint="-0.499984740745262"/>
      </right>
      <top/>
      <bottom style="dotted">
        <color theme="9" tint="-0.499984740745262"/>
      </bottom>
      <diagonal/>
    </border>
    <border>
      <left style="dotted">
        <color theme="9" tint="-0.499984740745262"/>
      </left>
      <right style="double">
        <color theme="9" tint="-0.499984740745262"/>
      </right>
      <top/>
      <bottom style="dotted">
        <color theme="9" tint="-0.499984740745262"/>
      </bottom>
      <diagonal/>
    </border>
    <border>
      <left style="double">
        <color theme="9" tint="-0.499984740745262"/>
      </left>
      <right style="dotted">
        <color theme="9" tint="-0.499984740745262"/>
      </right>
      <top style="double">
        <color theme="9" tint="-0.499984740745262"/>
      </top>
      <bottom style="double">
        <color theme="9" tint="-0.499984740745262"/>
      </bottom>
      <diagonal/>
    </border>
    <border>
      <left style="dotted">
        <color theme="9" tint="-0.499984740745262"/>
      </left>
      <right style="dotted">
        <color theme="9" tint="-0.499984740745262"/>
      </right>
      <top style="double">
        <color theme="9" tint="-0.499984740745262"/>
      </top>
      <bottom style="double">
        <color theme="9" tint="-0.499984740745262"/>
      </bottom>
      <diagonal/>
    </border>
    <border>
      <left style="dotted">
        <color theme="9" tint="-0.499984740745262"/>
      </left>
      <right style="double">
        <color theme="9" tint="-0.499984740745262"/>
      </right>
      <top style="double">
        <color theme="9" tint="-0.499984740745262"/>
      </top>
      <bottom style="double">
        <color theme="9" tint="-0.499984740745262"/>
      </bottom>
      <diagonal/>
    </border>
    <border>
      <left style="hair">
        <color theme="9" tint="-0.499984740745262"/>
      </left>
      <right style="hair">
        <color theme="9" tint="-0.499984740745262"/>
      </right>
      <top style="dotted">
        <color theme="9" tint="-0.499984740745262"/>
      </top>
      <bottom style="hair">
        <color theme="9" tint="-0.499984740745262"/>
      </bottom>
      <diagonal/>
    </border>
    <border>
      <left style="hair">
        <color theme="9" tint="-0.499984740745262"/>
      </left>
      <right style="double">
        <color theme="9" tint="-0.499984740745262"/>
      </right>
      <top style="dotted">
        <color theme="9" tint="-0.499984740745262"/>
      </top>
      <bottom style="hair">
        <color theme="9" tint="-0.499984740745262"/>
      </bottom>
      <diagonal/>
    </border>
    <border>
      <left style="hair">
        <color theme="9" tint="-0.499984740745262"/>
      </left>
      <right style="double">
        <color theme="9" tint="-0.499984740745262"/>
      </right>
      <top style="hair">
        <color theme="9" tint="-0.499984740745262"/>
      </top>
      <bottom style="double">
        <color theme="9" tint="-0.499984740745262"/>
      </bottom>
      <diagonal/>
    </border>
    <border>
      <left/>
      <right/>
      <top style="thin">
        <color indexed="64"/>
      </top>
      <bottom/>
      <diagonal/>
    </border>
    <border>
      <left/>
      <right/>
      <top/>
      <bottom style="thin">
        <color indexed="64"/>
      </bottom>
      <diagonal/>
    </border>
    <border>
      <left style="dotted">
        <color theme="9" tint="-0.499984740745262"/>
      </left>
      <right style="dotted">
        <color theme="9" tint="-0.499984740745262"/>
      </right>
      <top/>
      <bottom style="double">
        <color theme="9" tint="-0.499984740745262"/>
      </bottom>
      <diagonal/>
    </border>
    <border>
      <left style="double">
        <color theme="9" tint="-0.499984740745262"/>
      </left>
      <right style="dotted">
        <color theme="9" tint="-0.499984740745262"/>
      </right>
      <top style="dotted">
        <color theme="9" tint="-0.499984740745262"/>
      </top>
      <bottom style="double">
        <color theme="9" tint="-0.499984740745262"/>
      </bottom>
      <diagonal/>
    </border>
    <border>
      <left/>
      <right style="dotted">
        <color theme="9" tint="-0.499984740745262"/>
      </right>
      <top style="double">
        <color theme="9" tint="-0.499984740745262"/>
      </top>
      <bottom style="double">
        <color theme="9" tint="-0.499984740745262"/>
      </bottom>
      <diagonal/>
    </border>
    <border>
      <left style="hair">
        <color theme="9" tint="-0.499984740745262"/>
      </left>
      <right style="hair">
        <color theme="9" tint="-0.499984740745262"/>
      </right>
      <top style="hair">
        <color theme="9" tint="-0.499984740745262"/>
      </top>
      <bottom/>
      <diagonal/>
    </border>
    <border>
      <left style="hair">
        <color theme="9" tint="-0.499984740745262"/>
      </left>
      <right style="double">
        <color theme="9" tint="-0.499984740745262"/>
      </right>
      <top style="hair">
        <color theme="9" tint="-0.499984740745262"/>
      </top>
      <bottom style="hair">
        <color theme="9" tint="-0.499984740745262"/>
      </bottom>
      <diagonal/>
    </border>
    <border>
      <left style="double">
        <color theme="9" tint="-0.499984740745262"/>
      </left>
      <right style="hair">
        <color theme="9" tint="-0.499984740745262"/>
      </right>
      <top style="hair">
        <color theme="9" tint="-0.499984740745262"/>
      </top>
      <bottom/>
      <diagonal/>
    </border>
    <border>
      <left style="hair">
        <color theme="9" tint="-0.499984740745262"/>
      </left>
      <right style="double">
        <color theme="9" tint="-0.499984740745262"/>
      </right>
      <top style="hair">
        <color theme="9" tint="-0.499984740745262"/>
      </top>
      <bottom/>
      <diagonal/>
    </border>
    <border>
      <left style="hair">
        <color theme="9" tint="-0.499984740745262"/>
      </left>
      <right style="hair">
        <color theme="9" tint="-0.499984740745262"/>
      </right>
      <top/>
      <bottom style="hair">
        <color theme="9" tint="-0.499984740745262"/>
      </bottom>
      <diagonal/>
    </border>
    <border>
      <left style="double">
        <color theme="9" tint="-0.499984740745262"/>
      </left>
      <right style="hair">
        <color theme="9" tint="-0.499984740745262"/>
      </right>
      <top style="hair">
        <color theme="9" tint="-0.499984740745262"/>
      </top>
      <bottom style="hair">
        <color theme="9" tint="-0.499984740745262"/>
      </bottom>
      <diagonal/>
    </border>
    <border>
      <left style="hair">
        <color theme="9" tint="-0.499984740745262"/>
      </left>
      <right style="hair">
        <color theme="9" tint="-0.499984740745262"/>
      </right>
      <top style="double">
        <color theme="9" tint="-0.499984740745262"/>
      </top>
      <bottom style="double">
        <color theme="9" tint="-0.499984740745262"/>
      </bottom>
      <diagonal/>
    </border>
    <border>
      <left style="hair">
        <color theme="9" tint="-0.499984740745262"/>
      </left>
      <right style="double">
        <color theme="9" tint="-0.499984740745262"/>
      </right>
      <top style="double">
        <color theme="9" tint="-0.499984740745262"/>
      </top>
      <bottom style="double">
        <color theme="9" tint="-0.499984740745262"/>
      </bottom>
      <diagonal/>
    </border>
    <border>
      <left style="double">
        <color theme="9" tint="-0.499984740745262"/>
      </left>
      <right style="hair">
        <color theme="9" tint="-0.499984740745262"/>
      </right>
      <top style="double">
        <color theme="9" tint="-0.499984740745262"/>
      </top>
      <bottom style="hair">
        <color theme="9" tint="-0.499984740745262"/>
      </bottom>
      <diagonal/>
    </border>
    <border>
      <left style="hair">
        <color theme="9" tint="-0.499984740745262"/>
      </left>
      <right style="hair">
        <color theme="9" tint="-0.499984740745262"/>
      </right>
      <top style="double">
        <color theme="9" tint="-0.499984740745262"/>
      </top>
      <bottom style="hair">
        <color theme="9" tint="-0.499984740745262"/>
      </bottom>
      <diagonal/>
    </border>
    <border>
      <left style="hair">
        <color theme="9" tint="-0.499984740745262"/>
      </left>
      <right style="double">
        <color theme="9" tint="-0.499984740745262"/>
      </right>
      <top style="double">
        <color theme="9" tint="-0.499984740745262"/>
      </top>
      <bottom style="hair">
        <color theme="9" tint="-0.499984740745262"/>
      </bottom>
      <diagonal/>
    </border>
  </borders>
  <cellStyleXfs count="120">
    <xf numFmtId="0" fontId="0" fillId="0" borderId="0"/>
    <xf numFmtId="0" fontId="1"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9" fillId="0" borderId="0"/>
    <xf numFmtId="0" fontId="3" fillId="0" borderId="0"/>
    <xf numFmtId="0" fontId="3" fillId="0" borderId="0"/>
    <xf numFmtId="0" fontId="3" fillId="0" borderId="0"/>
    <xf numFmtId="0" fontId="1" fillId="0" borderId="0"/>
    <xf numFmtId="0" fontId="3" fillId="0" borderId="0"/>
    <xf numFmtId="0" fontId="3" fillId="0" borderId="0" applyNumberFormat="0" applyFill="0" applyBorder="0" applyAlignment="0" applyProtection="0"/>
    <xf numFmtId="0" fontId="14" fillId="0" borderId="0"/>
    <xf numFmtId="9" fontId="17" fillId="0" borderId="0" applyFont="0" applyFill="0" applyBorder="0" applyAlignment="0" applyProtection="0"/>
    <xf numFmtId="0" fontId="21" fillId="0" borderId="0"/>
    <xf numFmtId="0" fontId="24" fillId="0" borderId="0" applyNumberFormat="0" applyFill="0" applyBorder="0" applyAlignment="0" applyProtection="0"/>
    <xf numFmtId="0" fontId="3" fillId="0" borderId="0"/>
    <xf numFmtId="0" fontId="3" fillId="0" borderId="0"/>
    <xf numFmtId="0" fontId="26" fillId="15"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9" fillId="33" borderId="28" applyNumberFormat="0" applyAlignment="0" applyProtection="0"/>
    <xf numFmtId="0" fontId="29" fillId="33" borderId="28" applyNumberFormat="0" applyAlignment="0" applyProtection="0"/>
    <xf numFmtId="0" fontId="30" fillId="34" borderId="29" applyNumberFormat="0" applyAlignment="0" applyProtection="0"/>
    <xf numFmtId="0" fontId="30" fillId="34" borderId="29"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3" fillId="0" borderId="30" applyNumberFormat="0" applyFill="0" applyAlignment="0" applyProtection="0"/>
    <xf numFmtId="0" fontId="33" fillId="0" borderId="30" applyNumberFormat="0" applyFill="0" applyAlignment="0" applyProtection="0"/>
    <xf numFmtId="0" fontId="34" fillId="0" borderId="31" applyNumberFormat="0" applyFill="0" applyAlignment="0" applyProtection="0"/>
    <xf numFmtId="0" fontId="34" fillId="0" borderId="31" applyNumberFormat="0" applyFill="0" applyAlignment="0" applyProtection="0"/>
    <xf numFmtId="0" fontId="35" fillId="0" borderId="32" applyNumberFormat="0" applyFill="0" applyAlignment="0" applyProtection="0"/>
    <xf numFmtId="0" fontId="35" fillId="0" borderId="32"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20" borderId="28" applyNumberFormat="0" applyAlignment="0" applyProtection="0"/>
    <xf numFmtId="0" fontId="36" fillId="20" borderId="28" applyNumberFormat="0" applyAlignment="0" applyProtection="0"/>
    <xf numFmtId="0" fontId="37" fillId="0" borderId="33" applyNumberFormat="0" applyFill="0" applyAlignment="0" applyProtection="0"/>
    <xf numFmtId="0" fontId="37" fillId="0" borderId="33" applyNumberFormat="0" applyFill="0" applyAlignment="0" applyProtection="0"/>
    <xf numFmtId="0" fontId="38" fillId="35" borderId="0" applyNumberFormat="0" applyBorder="0" applyAlignment="0" applyProtection="0"/>
    <xf numFmtId="0" fontId="38" fillId="35" borderId="0" applyNumberFormat="0" applyBorder="0" applyAlignment="0" applyProtection="0"/>
    <xf numFmtId="0" fontId="21" fillId="0" borderId="0"/>
    <xf numFmtId="0"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6" borderId="34" applyNumberFormat="0" applyFont="0" applyAlignment="0" applyProtection="0"/>
    <xf numFmtId="0" fontId="3" fillId="36" borderId="34" applyNumberFormat="0" applyFont="0" applyAlignment="0" applyProtection="0"/>
    <xf numFmtId="0" fontId="39" fillId="33" borderId="35" applyNumberFormat="0" applyAlignment="0" applyProtection="0"/>
    <xf numFmtId="0" fontId="39" fillId="33" borderId="35" applyNumberFormat="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36" applyNumberFormat="0" applyFill="0" applyAlignment="0" applyProtection="0"/>
    <xf numFmtId="0" fontId="41" fillId="0" borderId="36"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7" fillId="0" borderId="0" applyNumberFormat="0" applyFill="0" applyBorder="0" applyAlignment="0" applyProtection="0">
      <alignment vertical="top"/>
      <protection locked="0"/>
    </xf>
  </cellStyleXfs>
  <cellXfs count="348">
    <xf numFmtId="0" fontId="0" fillId="0" borderId="0" xfId="0"/>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left"/>
    </xf>
    <xf numFmtId="0" fontId="3" fillId="0" borderId="0" xfId="2" applyFont="1" applyAlignment="1">
      <alignment horizontal="left" wrapText="1"/>
    </xf>
    <xf numFmtId="0" fontId="3" fillId="0" borderId="0" xfId="2" applyFont="1" applyFill="1" applyBorder="1" applyAlignment="1">
      <alignment horizontal="left"/>
    </xf>
    <xf numFmtId="0" fontId="3" fillId="0" borderId="0" xfId="2"/>
    <xf numFmtId="0" fontId="10" fillId="4" borderId="4" xfId="2" applyFont="1" applyFill="1" applyBorder="1" applyAlignment="1">
      <alignment horizontal="center" wrapText="1"/>
    </xf>
    <xf numFmtId="0" fontId="10" fillId="4" borderId="5" xfId="2" applyFont="1" applyFill="1" applyBorder="1" applyAlignment="1">
      <alignment horizontal="center" wrapText="1"/>
    </xf>
    <xf numFmtId="0" fontId="11" fillId="5" borderId="6" xfId="12" applyFont="1" applyFill="1" applyBorder="1" applyAlignment="1">
      <alignment horizontal="center" vertical="center"/>
    </xf>
    <xf numFmtId="0" fontId="3" fillId="6" borderId="0" xfId="2" applyFill="1"/>
    <xf numFmtId="0" fontId="3" fillId="6" borderId="7" xfId="6" applyFill="1" applyBorder="1"/>
    <xf numFmtId="0" fontId="3" fillId="0" borderId="0" xfId="2" applyFont="1"/>
    <xf numFmtId="0" fontId="3" fillId="7" borderId="0" xfId="2" applyFill="1"/>
    <xf numFmtId="0" fontId="3" fillId="6" borderId="7" xfId="6" applyFill="1" applyBorder="1" applyAlignment="1">
      <alignment wrapText="1"/>
    </xf>
    <xf numFmtId="0" fontId="3" fillId="8" borderId="0" xfId="2" applyFill="1"/>
    <xf numFmtId="0" fontId="3" fillId="4" borderId="0" xfId="2" applyFill="1"/>
    <xf numFmtId="0" fontId="3" fillId="9" borderId="0" xfId="2" applyFill="1"/>
    <xf numFmtId="0" fontId="3" fillId="7" borderId="7" xfId="6" applyFont="1" applyFill="1" applyBorder="1" applyAlignment="1">
      <alignment vertical="center"/>
    </xf>
    <xf numFmtId="0" fontId="3" fillId="7" borderId="7" xfId="6" applyFill="1" applyBorder="1"/>
    <xf numFmtId="0" fontId="12" fillId="7" borderId="7" xfId="6" applyFont="1" applyFill="1" applyBorder="1" applyAlignment="1"/>
    <xf numFmtId="0" fontId="3" fillId="8" borderId="7" xfId="6" applyFont="1" applyFill="1" applyBorder="1"/>
    <xf numFmtId="0" fontId="3" fillId="8" borderId="7" xfId="6" applyFill="1" applyBorder="1" applyAlignment="1">
      <alignment wrapText="1"/>
    </xf>
    <xf numFmtId="0" fontId="3" fillId="8" borderId="7" xfId="6" applyFill="1" applyBorder="1"/>
    <xf numFmtId="0" fontId="3" fillId="4" borderId="7" xfId="6" applyFill="1" applyBorder="1"/>
    <xf numFmtId="0" fontId="3" fillId="4" borderId="7" xfId="6" applyFont="1" applyFill="1" applyBorder="1"/>
    <xf numFmtId="0" fontId="3" fillId="4" borderId="7" xfId="6" applyFont="1" applyFill="1" applyBorder="1" applyAlignment="1">
      <alignment vertical="center"/>
    </xf>
    <xf numFmtId="0" fontId="3" fillId="9" borderId="7" xfId="6" applyFill="1" applyBorder="1"/>
    <xf numFmtId="0" fontId="3" fillId="9" borderId="7" xfId="6" applyFont="1" applyFill="1" applyBorder="1"/>
    <xf numFmtId="0" fontId="0" fillId="0" borderId="0" xfId="0" applyAlignment="1">
      <alignment wrapText="1"/>
    </xf>
    <xf numFmtId="0" fontId="0" fillId="0" borderId="0" xfId="0" pivotButton="1" applyAlignment="1">
      <alignment wrapText="1"/>
    </xf>
    <xf numFmtId="0" fontId="3" fillId="10" borderId="0" xfId="13" applyFill="1"/>
    <xf numFmtId="0" fontId="3" fillId="10" borderId="7" xfId="13" applyFont="1" applyFill="1" applyBorder="1" applyAlignment="1">
      <alignment horizontal="left" vertical="top" wrapText="1"/>
    </xf>
    <xf numFmtId="0" fontId="3" fillId="10" borderId="7" xfId="13" applyFont="1" applyFill="1" applyBorder="1" applyAlignment="1">
      <alignment horizontal="center" vertical="top" wrapText="1"/>
    </xf>
    <xf numFmtId="0" fontId="3" fillId="10" borderId="7" xfId="13" applyFill="1" applyBorder="1" applyAlignment="1">
      <alignment horizontal="left" vertical="top" wrapText="1"/>
    </xf>
    <xf numFmtId="0" fontId="10" fillId="11" borderId="15" xfId="13" applyFont="1" applyFill="1" applyBorder="1" applyAlignment="1">
      <alignment horizontal="center" vertical="top"/>
    </xf>
    <xf numFmtId="0" fontId="10" fillId="11" borderId="15" xfId="13" applyFont="1" applyFill="1" applyBorder="1" applyAlignment="1">
      <alignment horizontal="left" vertical="top"/>
    </xf>
    <xf numFmtId="0" fontId="10" fillId="11" borderId="10" xfId="13" applyFont="1" applyFill="1" applyBorder="1" applyAlignment="1">
      <alignment horizontal="left" vertical="top"/>
    </xf>
    <xf numFmtId="0" fontId="3" fillId="0" borderId="7" xfId="13" applyFont="1" applyFill="1" applyBorder="1" applyAlignment="1">
      <alignment horizontal="left" vertical="center" wrapText="1"/>
    </xf>
    <xf numFmtId="0" fontId="3" fillId="10" borderId="7" xfId="13" applyFill="1" applyBorder="1"/>
    <xf numFmtId="0" fontId="3" fillId="0" borderId="7" xfId="13" applyFont="1" applyFill="1" applyBorder="1" applyAlignment="1">
      <alignment vertical="center" wrapText="1"/>
    </xf>
    <xf numFmtId="0" fontId="3" fillId="10" borderId="7" xfId="13" applyFill="1" applyBorder="1" applyAlignment="1">
      <alignment horizontal="center" vertical="top" wrapText="1"/>
    </xf>
    <xf numFmtId="0" fontId="13" fillId="0" borderId="7" xfId="13" applyFont="1" applyFill="1" applyBorder="1" applyAlignment="1">
      <alignment horizontal="left" vertical="center" wrapText="1"/>
    </xf>
    <xf numFmtId="0" fontId="10" fillId="10" borderId="7" xfId="13" applyFont="1" applyFill="1" applyBorder="1" applyAlignment="1">
      <alignment horizontal="left" vertical="top" wrapText="1"/>
    </xf>
    <xf numFmtId="0" fontId="10" fillId="11" borderId="7" xfId="13" applyFont="1" applyFill="1" applyBorder="1" applyAlignment="1">
      <alignment horizontal="center" vertical="top" wrapText="1"/>
    </xf>
    <xf numFmtId="0" fontId="3" fillId="11" borderId="0" xfId="13" applyFill="1"/>
    <xf numFmtId="0" fontId="10" fillId="11" borderId="0" xfId="13" applyFont="1" applyFill="1"/>
    <xf numFmtId="0" fontId="0" fillId="0" borderId="7" xfId="0" applyBorder="1"/>
    <xf numFmtId="0" fontId="3" fillId="10" borderId="7" xfId="13" applyFill="1" applyBorder="1" applyAlignment="1">
      <alignment wrapText="1"/>
    </xf>
    <xf numFmtId="2" fontId="6" fillId="0" borderId="7" xfId="3" applyNumberFormat="1" applyFont="1" applyBorder="1" applyAlignment="1">
      <alignment horizontal="left" vertical="center"/>
    </xf>
    <xf numFmtId="0" fontId="6" fillId="0" borderId="7" xfId="3" applyFont="1" applyBorder="1" applyAlignment="1">
      <alignment horizontal="left" vertical="center"/>
    </xf>
    <xf numFmtId="0" fontId="6" fillId="0" borderId="18" xfId="3" applyFont="1" applyBorder="1" applyAlignment="1">
      <alignment horizontal="left" vertical="center"/>
    </xf>
    <xf numFmtId="0" fontId="0" fillId="6" borderId="0" xfId="0" applyFill="1"/>
    <xf numFmtId="0" fontId="15" fillId="0" borderId="0" xfId="0" applyFont="1" applyAlignment="1">
      <alignment horizontal="center"/>
    </xf>
    <xf numFmtId="0" fontId="0" fillId="14" borderId="20" xfId="0" applyFill="1" applyBorder="1" applyAlignment="1">
      <alignment horizontal="center" vertical="center" wrapText="1"/>
    </xf>
    <xf numFmtId="0" fontId="0" fillId="7" borderId="19" xfId="0" applyFill="1" applyBorder="1" applyAlignment="1">
      <alignment horizontal="center" vertical="center" wrapText="1"/>
    </xf>
    <xf numFmtId="0" fontId="0" fillId="6" borderId="16" xfId="0" applyFill="1" applyBorder="1" applyAlignment="1">
      <alignment horizontal="center" vertical="center" wrapText="1"/>
    </xf>
    <xf numFmtId="0" fontId="0" fillId="8" borderId="21" xfId="0" applyFill="1" applyBorder="1" applyAlignment="1">
      <alignment horizontal="center" vertical="center" wrapText="1"/>
    </xf>
    <xf numFmtId="0" fontId="0" fillId="0" borderId="0" xfId="0" applyAlignment="1">
      <alignment horizontal="center" vertical="center"/>
    </xf>
    <xf numFmtId="0" fontId="15" fillId="0" borderId="7" xfId="0" applyFont="1" applyBorder="1"/>
    <xf numFmtId="0" fontId="0" fillId="7" borderId="24" xfId="0" applyFill="1" applyBorder="1" applyAlignment="1">
      <alignment horizontal="center" vertical="center" wrapText="1"/>
    </xf>
    <xf numFmtId="0" fontId="0" fillId="6" borderId="17" xfId="0" applyFill="1" applyBorder="1" applyAlignment="1">
      <alignment horizontal="center" vertical="center" wrapText="1"/>
    </xf>
    <xf numFmtId="0" fontId="0" fillId="13" borderId="0" xfId="0" applyFill="1" applyBorder="1" applyAlignment="1">
      <alignment horizontal="center" vertical="center" wrapText="1"/>
    </xf>
    <xf numFmtId="9" fontId="0" fillId="0" borderId="0" xfId="15" applyFont="1"/>
    <xf numFmtId="0" fontId="0" fillId="0" borderId="0" xfId="0" applyAlignment="1">
      <alignment vertical="center"/>
    </xf>
    <xf numFmtId="0" fontId="15" fillId="0" borderId="0" xfId="0" applyFont="1" applyAlignment="1">
      <alignment horizontal="center" vertical="center"/>
    </xf>
    <xf numFmtId="0" fontId="0" fillId="0" borderId="0" xfId="0" applyNumberFormat="1" applyAlignment="1">
      <alignment wrapText="1"/>
    </xf>
    <xf numFmtId="0" fontId="3" fillId="10" borderId="0" xfId="17" applyFont="1" applyFill="1" applyAlignment="1">
      <alignment vertical="center"/>
    </xf>
    <xf numFmtId="0" fontId="3" fillId="0" borderId="0" xfId="17" applyFont="1" applyAlignment="1">
      <alignment vertical="center"/>
    </xf>
    <xf numFmtId="0" fontId="10" fillId="11" borderId="7" xfId="17" applyNumberFormat="1" applyFont="1" applyFill="1" applyBorder="1" applyAlignment="1" applyProtection="1">
      <alignment horizontal="center" vertical="center" wrapText="1"/>
    </xf>
    <xf numFmtId="0" fontId="10" fillId="11" borderId="13" xfId="17" applyNumberFormat="1" applyFont="1" applyFill="1" applyBorder="1" applyAlignment="1" applyProtection="1">
      <alignment horizontal="center" vertical="center" wrapText="1"/>
    </xf>
    <xf numFmtId="0" fontId="10" fillId="11" borderId="12" xfId="17" applyNumberFormat="1" applyFont="1" applyFill="1" applyBorder="1" applyAlignment="1" applyProtection="1">
      <alignment horizontal="center" vertical="center" wrapText="1"/>
    </xf>
    <xf numFmtId="0" fontId="3" fillId="0" borderId="0" xfId="17" applyFont="1" applyAlignment="1">
      <alignment vertical="center" wrapText="1"/>
    </xf>
    <xf numFmtId="0" fontId="21" fillId="10" borderId="7" xfId="17" applyFont="1" applyFill="1" applyBorder="1" applyAlignment="1">
      <alignment horizontal="left" vertical="top" wrapText="1"/>
    </xf>
    <xf numFmtId="0" fontId="3" fillId="0" borderId="0" xfId="17" applyFont="1"/>
    <xf numFmtId="0" fontId="3" fillId="0" borderId="0" xfId="17" applyFont="1" applyAlignment="1">
      <alignment wrapText="1"/>
    </xf>
    <xf numFmtId="2" fontId="6" fillId="0" borderId="8" xfId="3" applyNumberFormat="1" applyFont="1" applyBorder="1" applyAlignment="1">
      <alignment horizontal="left" vertical="center"/>
    </xf>
    <xf numFmtId="0" fontId="6" fillId="0" borderId="8" xfId="3" applyFont="1" applyBorder="1" applyAlignment="1">
      <alignment horizontal="left" vertical="center"/>
    </xf>
    <xf numFmtId="0" fontId="6" fillId="0" borderId="37" xfId="3" applyFont="1" applyBorder="1" applyAlignment="1">
      <alignment horizontal="left" vertical="center"/>
    </xf>
    <xf numFmtId="0" fontId="4" fillId="3" borderId="4" xfId="2" applyFont="1" applyFill="1" applyBorder="1" applyAlignment="1">
      <alignment horizontal="left" wrapText="1"/>
    </xf>
    <xf numFmtId="0" fontId="0" fillId="0" borderId="46" xfId="0" applyBorder="1" applyAlignment="1">
      <alignment horizontal="left" vertical="center" wrapText="1"/>
    </xf>
    <xf numFmtId="0" fontId="0" fillId="0" borderId="48" xfId="0" applyBorder="1" applyAlignment="1">
      <alignment horizontal="left" vertical="center" wrapText="1"/>
    </xf>
    <xf numFmtId="0" fontId="15" fillId="12" borderId="50" xfId="0" applyFont="1" applyFill="1" applyBorder="1" applyAlignment="1">
      <alignment vertical="top" wrapText="1"/>
    </xf>
    <xf numFmtId="0" fontId="15" fillId="12" borderId="51" xfId="0" applyFont="1" applyFill="1" applyBorder="1" applyAlignment="1">
      <alignment vertical="top" wrapText="1"/>
    </xf>
    <xf numFmtId="0" fontId="15" fillId="12" borderId="51" xfId="0" applyFont="1" applyFill="1" applyBorder="1" applyAlignment="1">
      <alignment horizontal="center" vertical="top" wrapText="1"/>
    </xf>
    <xf numFmtId="0" fontId="0" fillId="0" borderId="47" xfId="0" applyBorder="1" applyAlignment="1" applyProtection="1">
      <alignment horizontal="left" vertical="center"/>
    </xf>
    <xf numFmtId="0" fontId="0" fillId="0" borderId="48" xfId="0" applyBorder="1" applyAlignment="1" applyProtection="1">
      <alignment horizontal="left" vertical="center" wrapText="1"/>
    </xf>
    <xf numFmtId="0" fontId="0" fillId="0" borderId="48" xfId="0" applyBorder="1" applyAlignment="1" applyProtection="1">
      <alignment horizontal="left" vertical="center"/>
    </xf>
    <xf numFmtId="0" fontId="0" fillId="0" borderId="48" xfId="0" applyBorder="1" applyAlignment="1" applyProtection="1">
      <alignment horizontal="center" vertical="center"/>
    </xf>
    <xf numFmtId="0" fontId="0" fillId="0" borderId="43" xfId="0" applyBorder="1" applyAlignment="1" applyProtection="1">
      <alignment horizontal="left" vertical="center"/>
    </xf>
    <xf numFmtId="0" fontId="0" fillId="0" borderId="44" xfId="0" applyBorder="1" applyAlignment="1" applyProtection="1">
      <alignment horizontal="left" vertical="center" wrapText="1"/>
    </xf>
    <xf numFmtId="0" fontId="0" fillId="0" borderId="44" xfId="0" applyBorder="1" applyAlignment="1" applyProtection="1">
      <alignment horizontal="left" vertical="center"/>
    </xf>
    <xf numFmtId="0" fontId="0" fillId="0" borderId="44" xfId="0" applyBorder="1" applyAlignment="1" applyProtection="1">
      <alignment horizontal="center" vertical="center"/>
    </xf>
    <xf numFmtId="0" fontId="0" fillId="0" borderId="44" xfId="0" applyBorder="1" applyAlignment="1" applyProtection="1">
      <alignment vertical="center" wrapText="1"/>
    </xf>
    <xf numFmtId="0" fontId="0" fillId="0" borderId="44" xfId="0" applyFill="1" applyBorder="1" applyAlignment="1" applyProtection="1">
      <alignment horizontal="left" vertical="center"/>
    </xf>
    <xf numFmtId="0" fontId="0" fillId="0" borderId="44" xfId="0" applyBorder="1" applyProtection="1"/>
    <xf numFmtId="0" fontId="0" fillId="0" borderId="44" xfId="0" applyBorder="1" applyAlignment="1" applyProtection="1">
      <alignment wrapText="1"/>
    </xf>
    <xf numFmtId="0" fontId="0" fillId="0" borderId="44" xfId="0" applyFill="1" applyBorder="1" applyAlignment="1" applyProtection="1">
      <alignment horizontal="left" vertical="center" wrapText="1"/>
    </xf>
    <xf numFmtId="0" fontId="0" fillId="0" borderId="44" xfId="0" applyFill="1" applyBorder="1" applyAlignment="1" applyProtection="1">
      <alignment horizontal="center" vertical="center"/>
    </xf>
    <xf numFmtId="0" fontId="0" fillId="13" borderId="44" xfId="0" applyFill="1" applyBorder="1" applyAlignment="1" applyProtection="1">
      <alignment horizontal="left" vertical="center" wrapText="1"/>
    </xf>
    <xf numFmtId="0" fontId="0" fillId="37" borderId="44" xfId="0" applyFill="1" applyBorder="1" applyAlignment="1" applyProtection="1">
      <alignment horizontal="left" vertical="center" wrapText="1"/>
    </xf>
    <xf numFmtId="0" fontId="0" fillId="13" borderId="44" xfId="0" applyFill="1" applyBorder="1" applyAlignment="1" applyProtection="1">
      <alignment horizontal="left" vertical="center"/>
    </xf>
    <xf numFmtId="0" fontId="0" fillId="0" borderId="53" xfId="0" applyBorder="1" applyAlignment="1" applyProtection="1">
      <alignment horizontal="left" vertical="center" wrapText="1"/>
    </xf>
    <xf numFmtId="0" fontId="0" fillId="0" borderId="53" xfId="0" applyBorder="1" applyAlignment="1" applyProtection="1">
      <alignment horizontal="left" vertical="center"/>
    </xf>
    <xf numFmtId="0" fontId="0" fillId="0" borderId="41" xfId="0" applyBorder="1" applyAlignment="1" applyProtection="1">
      <alignment horizontal="left" vertical="center" wrapText="1"/>
    </xf>
    <xf numFmtId="0" fontId="0" fillId="0" borderId="41" xfId="0" applyBorder="1" applyAlignment="1" applyProtection="1">
      <alignment horizontal="left" vertical="center"/>
    </xf>
    <xf numFmtId="0" fontId="0" fillId="0" borderId="48" xfId="0" applyBorder="1" applyAlignment="1" applyProtection="1">
      <alignment horizontal="center" vertical="center" wrapText="1"/>
    </xf>
    <xf numFmtId="0" fontId="0" fillId="0" borderId="44" xfId="0" applyBorder="1" applyAlignment="1" applyProtection="1">
      <alignment horizontal="center" vertical="center" wrapText="1"/>
    </xf>
    <xf numFmtId="0" fontId="0" fillId="0" borderId="53" xfId="0" applyFill="1" applyBorder="1" applyAlignment="1" applyProtection="1">
      <alignment horizontal="center" vertical="center"/>
    </xf>
    <xf numFmtId="0" fontId="0" fillId="0" borderId="41" xfId="0" applyBorder="1" applyAlignment="1" applyProtection="1">
      <alignment horizontal="center" vertical="center" wrapText="1"/>
    </xf>
    <xf numFmtId="0" fontId="0" fillId="0" borderId="48"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13" borderId="44" xfId="0" applyFill="1" applyBorder="1" applyAlignment="1" applyProtection="1">
      <alignment vertical="top" wrapText="1"/>
      <protection locked="0"/>
    </xf>
    <xf numFmtId="0" fontId="0" fillId="0" borderId="44" xfId="0" applyFill="1" applyBorder="1" applyAlignment="1" applyProtection="1">
      <alignment horizontal="left" vertical="center" wrapText="1"/>
      <protection locked="0"/>
    </xf>
    <xf numFmtId="0" fontId="0" fillId="0" borderId="44" xfId="0" applyBorder="1" applyProtection="1">
      <protection locked="0"/>
    </xf>
    <xf numFmtId="0" fontId="0" fillId="13" borderId="53" xfId="0" applyFill="1" applyBorder="1" applyAlignment="1" applyProtection="1">
      <alignment vertical="top" wrapText="1"/>
      <protection locked="0"/>
    </xf>
    <xf numFmtId="0" fontId="0" fillId="0" borderId="41" xfId="0" applyBorder="1" applyAlignment="1" applyProtection="1">
      <alignment horizontal="left" vertical="center" wrapText="1"/>
      <protection locked="0"/>
    </xf>
    <xf numFmtId="0" fontId="0" fillId="0" borderId="0" xfId="0" applyProtection="1">
      <protection locked="0"/>
    </xf>
    <xf numFmtId="0" fontId="0" fillId="0" borderId="44" xfId="0" applyBorder="1" applyAlignment="1" applyProtection="1">
      <alignment horizontal="left" vertical="center"/>
      <protection locked="0"/>
    </xf>
    <xf numFmtId="0" fontId="0" fillId="0" borderId="44" xfId="0" applyFont="1" applyBorder="1" applyAlignment="1" applyProtection="1">
      <alignment horizontal="left" vertical="center" wrapText="1"/>
      <protection locked="0"/>
    </xf>
    <xf numFmtId="0" fontId="0" fillId="0" borderId="53" xfId="0" applyBorder="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5" xfId="0" applyBorder="1" applyProtection="1">
      <protection locked="0"/>
    </xf>
    <xf numFmtId="0" fontId="0" fillId="0" borderId="53" xfId="0" applyBorder="1" applyProtection="1">
      <protection locked="0"/>
    </xf>
    <xf numFmtId="0" fontId="0" fillId="0" borderId="54" xfId="0" applyBorder="1" applyProtection="1">
      <protection locked="0"/>
    </xf>
    <xf numFmtId="0" fontId="0" fillId="0" borderId="55" xfId="0" applyBorder="1" applyAlignment="1" applyProtection="1">
      <alignment horizontal="left" vertical="center"/>
      <protection locked="0"/>
    </xf>
    <xf numFmtId="0" fontId="0" fillId="0" borderId="48" xfId="0" applyBorder="1" applyAlignment="1" applyProtection="1">
      <alignment horizontal="left" vertical="center" wrapText="1"/>
      <protection hidden="1"/>
    </xf>
    <xf numFmtId="0" fontId="0" fillId="12" borderId="48" xfId="0" applyFill="1" applyBorder="1" applyAlignment="1" applyProtection="1">
      <alignment horizontal="left" vertical="center" wrapText="1"/>
      <protection locked="0"/>
    </xf>
    <xf numFmtId="0" fontId="0" fillId="12" borderId="44" xfId="0" applyFill="1" applyBorder="1" applyAlignment="1" applyProtection="1">
      <alignment horizontal="left" vertical="center" wrapText="1"/>
      <protection locked="0"/>
    </xf>
    <xf numFmtId="0" fontId="0" fillId="12" borderId="41" xfId="0" applyFill="1" applyBorder="1" applyAlignment="1" applyProtection="1">
      <alignment horizontal="left" vertical="center" wrapText="1"/>
      <protection locked="0"/>
    </xf>
    <xf numFmtId="0" fontId="0" fillId="0" borderId="0" xfId="0" applyAlignment="1" applyProtection="1">
      <alignment vertical="center"/>
      <protection locked="0"/>
    </xf>
    <xf numFmtId="0" fontId="0" fillId="0" borderId="48"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4" xfId="0" applyFill="1" applyBorder="1" applyAlignment="1" applyProtection="1">
      <alignment horizontal="center" vertical="center"/>
      <protection locked="0"/>
    </xf>
    <xf numFmtId="0" fontId="0" fillId="0" borderId="44" xfId="0" applyBorder="1" applyAlignment="1" applyProtection="1">
      <alignment horizontal="center" vertical="center" wrapText="1"/>
      <protection locked="0"/>
    </xf>
    <xf numFmtId="0" fontId="0" fillId="0" borderId="53"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4" xfId="0" applyBorder="1" applyAlignment="1" applyProtection="1">
      <alignment vertical="top" wrapText="1"/>
      <protection locked="0"/>
    </xf>
    <xf numFmtId="0" fontId="15" fillId="12" borderId="51" xfId="0" applyFont="1" applyFill="1" applyBorder="1" applyAlignment="1" applyProtection="1">
      <alignment horizontal="center" vertical="top" wrapText="1"/>
      <protection hidden="1"/>
    </xf>
    <xf numFmtId="0" fontId="0" fillId="0" borderId="48" xfId="0" applyBorder="1" applyAlignment="1" applyProtection="1">
      <alignment horizontal="center" vertical="center" wrapText="1"/>
      <protection hidden="1"/>
    </xf>
    <xf numFmtId="0" fontId="0" fillId="0" borderId="44" xfId="0" applyBorder="1" applyAlignment="1" applyProtection="1">
      <alignment horizontal="center" vertical="center" wrapText="1"/>
      <protection hidden="1"/>
    </xf>
    <xf numFmtId="0" fontId="0" fillId="0" borderId="41" xfId="0" applyBorder="1" applyAlignment="1" applyProtection="1">
      <alignment horizontal="left" vertical="center" wrapText="1"/>
      <protection hidden="1"/>
    </xf>
    <xf numFmtId="0" fontId="0" fillId="0" borderId="0" xfId="0" applyAlignment="1" applyProtection="1">
      <alignment vertical="center"/>
      <protection hidden="1"/>
    </xf>
    <xf numFmtId="0" fontId="0" fillId="6" borderId="44" xfId="0" applyFill="1" applyBorder="1" applyAlignment="1" applyProtection="1">
      <alignment horizontal="left" vertical="center" wrapText="1"/>
      <protection locked="0"/>
    </xf>
    <xf numFmtId="0" fontId="15" fillId="38" borderId="51" xfId="0" applyFont="1" applyFill="1" applyBorder="1" applyAlignment="1" applyProtection="1">
      <alignment vertical="top" wrapText="1"/>
      <protection locked="0"/>
    </xf>
    <xf numFmtId="0" fontId="15" fillId="38" borderId="51" xfId="0" applyFont="1" applyFill="1" applyBorder="1" applyAlignment="1" applyProtection="1">
      <alignment horizontal="center" vertical="top" wrapText="1"/>
      <protection locked="0"/>
    </xf>
    <xf numFmtId="0" fontId="15" fillId="38" borderId="51" xfId="0" applyFont="1" applyFill="1" applyBorder="1" applyAlignment="1" applyProtection="1">
      <alignment horizontal="left" vertical="top" wrapText="1"/>
      <protection locked="0"/>
    </xf>
    <xf numFmtId="0" fontId="15" fillId="38" borderId="52" xfId="0" applyFont="1" applyFill="1" applyBorder="1" applyAlignment="1" applyProtection="1">
      <alignment vertical="top" wrapText="1"/>
      <protection locked="0"/>
    </xf>
    <xf numFmtId="0" fontId="0" fillId="38" borderId="0" xfId="0" applyFill="1" applyAlignment="1">
      <alignment wrapText="1"/>
    </xf>
    <xf numFmtId="0" fontId="15" fillId="12" borderId="0" xfId="0" applyFont="1" applyFill="1" applyBorder="1" applyAlignment="1">
      <alignment vertical="top" wrapText="1"/>
    </xf>
    <xf numFmtId="15" fontId="45" fillId="0" borderId="0" xfId="0" applyNumberFormat="1" applyFont="1" applyAlignment="1">
      <alignment horizontal="center" wrapText="1"/>
    </xf>
    <xf numFmtId="0" fontId="11" fillId="40" borderId="7" xfId="6" applyFont="1" applyFill="1" applyBorder="1"/>
    <xf numFmtId="0" fontId="3" fillId="0" borderId="7" xfId="6" applyBorder="1"/>
    <xf numFmtId="0" fontId="3" fillId="0" borderId="0" xfId="6"/>
    <xf numFmtId="0" fontId="11" fillId="11" borderId="7" xfId="6" applyFont="1" applyFill="1" applyBorder="1" applyAlignment="1">
      <alignment horizontal="justify" vertical="top" wrapText="1"/>
    </xf>
    <xf numFmtId="0" fontId="4" fillId="0" borderId="7" xfId="6" applyFont="1" applyBorder="1" applyAlignment="1">
      <alignment horizontal="justify" vertical="top" wrapText="1"/>
    </xf>
    <xf numFmtId="15" fontId="4" fillId="0" borderId="7" xfId="6" applyNumberFormat="1" applyFont="1" applyBorder="1" applyAlignment="1">
      <alignment horizontal="justify" vertical="top" wrapText="1"/>
    </xf>
    <xf numFmtId="0" fontId="46" fillId="0" borderId="7" xfId="6" applyFont="1" applyBorder="1" applyAlignment="1">
      <alignment horizontal="justify" vertical="top" wrapText="1"/>
    </xf>
    <xf numFmtId="0" fontId="11" fillId="11" borderId="7" xfId="6" applyFont="1" applyFill="1" applyBorder="1" applyAlignment="1">
      <alignment horizontal="center" vertical="top" wrapText="1"/>
    </xf>
    <xf numFmtId="0" fontId="4" fillId="0" borderId="7" xfId="6" applyFont="1" applyBorder="1" applyAlignment="1">
      <alignment horizontal="center" vertical="top" wrapText="1"/>
    </xf>
    <xf numFmtId="0" fontId="4" fillId="0" borderId="7" xfId="6" applyFont="1" applyBorder="1" applyAlignment="1">
      <alignment vertical="top" wrapText="1"/>
    </xf>
    <xf numFmtId="0" fontId="47" fillId="0" borderId="7" xfId="119" applyBorder="1" applyAlignment="1" applyProtection="1">
      <alignment vertical="top" wrapText="1"/>
    </xf>
    <xf numFmtId="0" fontId="3" fillId="0" borderId="0" xfId="6" applyFill="1" applyBorder="1"/>
    <xf numFmtId="0" fontId="4" fillId="0" borderId="23" xfId="6" applyFont="1" applyFill="1" applyBorder="1" applyAlignment="1">
      <alignment horizontal="left"/>
    </xf>
    <xf numFmtId="0" fontId="4" fillId="0" borderId="0" xfId="6" applyFont="1" applyFill="1" applyBorder="1" applyAlignment="1">
      <alignment horizontal="left"/>
    </xf>
    <xf numFmtId="0" fontId="4" fillId="0" borderId="25" xfId="6" applyFont="1" applyFill="1" applyBorder="1" applyAlignment="1">
      <alignment horizontal="left"/>
    </xf>
    <xf numFmtId="0" fontId="2" fillId="2" borderId="1" xfId="1" applyFont="1" applyFill="1" applyBorder="1" applyAlignment="1" applyProtection="1">
      <alignment horizontal="left" vertical="center"/>
      <protection locked="0"/>
    </xf>
    <xf numFmtId="0" fontId="2" fillId="2" borderId="2" xfId="1" applyFont="1" applyFill="1" applyBorder="1" applyAlignment="1" applyProtection="1">
      <alignment horizontal="left" vertical="center"/>
      <protection locked="0"/>
    </xf>
    <xf numFmtId="0" fontId="2" fillId="2" borderId="2" xfId="1" applyFont="1" applyFill="1" applyBorder="1" applyAlignment="1" applyProtection="1">
      <alignment horizontal="left" vertical="center" wrapText="1"/>
      <protection locked="0"/>
    </xf>
    <xf numFmtId="0" fontId="4" fillId="3" borderId="38" xfId="2" applyFont="1" applyFill="1" applyBorder="1" applyAlignment="1" applyProtection="1">
      <alignment horizontal="left" wrapText="1"/>
      <protection locked="0"/>
    </xf>
    <xf numFmtId="0" fontId="3" fillId="0" borderId="7" xfId="2" applyBorder="1" applyAlignment="1" applyProtection="1">
      <alignment horizontal="left"/>
      <protection locked="0"/>
    </xf>
    <xf numFmtId="0" fontId="3" fillId="0" borderId="8" xfId="2" applyBorder="1" applyAlignment="1" applyProtection="1">
      <alignment horizontal="left"/>
      <protection locked="0"/>
    </xf>
    <xf numFmtId="0" fontId="3" fillId="0" borderId="8" xfId="2" applyBorder="1" applyAlignment="1" applyProtection="1">
      <alignment horizontal="left" wrapText="1"/>
      <protection locked="0"/>
    </xf>
    <xf numFmtId="0" fontId="3" fillId="0" borderId="8" xfId="2" applyFill="1" applyBorder="1" applyAlignment="1" applyProtection="1">
      <alignment horizontal="left"/>
      <protection locked="0"/>
    </xf>
    <xf numFmtId="0" fontId="3" fillId="0" borderId="8" xfId="2" applyBorder="1" applyAlignment="1" applyProtection="1">
      <alignment wrapText="1"/>
      <protection locked="0"/>
    </xf>
    <xf numFmtId="0" fontId="3" fillId="0" borderId="8" xfId="2" applyFont="1" applyFill="1" applyBorder="1" applyAlignment="1" applyProtection="1">
      <alignment horizontal="left"/>
      <protection locked="0"/>
    </xf>
    <xf numFmtId="0" fontId="3" fillId="0" borderId="7" xfId="2" applyBorder="1" applyAlignment="1" applyProtection="1">
      <alignment horizontal="left" wrapText="1"/>
      <protection locked="0"/>
    </xf>
    <xf numFmtId="0" fontId="3" fillId="0" borderId="7" xfId="2" applyBorder="1" applyAlignment="1" applyProtection="1">
      <alignment wrapText="1"/>
      <protection locked="0"/>
    </xf>
    <xf numFmtId="0" fontId="3" fillId="0" borderId="7" xfId="2" applyFont="1" applyFill="1" applyBorder="1" applyAlignment="1" applyProtection="1">
      <alignment horizontal="left"/>
      <protection locked="0"/>
    </xf>
    <xf numFmtId="0" fontId="3" fillId="0" borderId="7" xfId="2" applyFont="1" applyBorder="1" applyAlignment="1" applyProtection="1">
      <alignment horizontal="left"/>
      <protection locked="0"/>
    </xf>
    <xf numFmtId="0" fontId="3" fillId="0" borderId="0" xfId="2" applyAlignment="1" applyProtection="1">
      <alignment horizontal="left"/>
      <protection locked="0"/>
    </xf>
    <xf numFmtId="0" fontId="3" fillId="0" borderId="0" xfId="2" applyAlignment="1" applyProtection="1">
      <alignment horizontal="left" wrapText="1"/>
      <protection locked="0"/>
    </xf>
    <xf numFmtId="0" fontId="4" fillId="39" borderId="4" xfId="2" applyFont="1" applyFill="1" applyBorder="1" applyAlignment="1" applyProtection="1">
      <alignment horizontal="left" wrapText="1"/>
      <protection locked="0"/>
    </xf>
    <xf numFmtId="0" fontId="5" fillId="39" borderId="4" xfId="2" applyFont="1" applyFill="1" applyBorder="1" applyAlignment="1" applyProtection="1">
      <alignment horizontal="left" wrapText="1"/>
      <protection locked="0"/>
    </xf>
    <xf numFmtId="0" fontId="2" fillId="2" borderId="2" xfId="1" applyFont="1" applyFill="1" applyBorder="1" applyAlignment="1" applyProtection="1">
      <alignment horizontal="left" vertical="center"/>
    </xf>
    <xf numFmtId="0" fontId="4" fillId="3" borderId="4" xfId="2" applyFont="1" applyFill="1" applyBorder="1" applyAlignment="1" applyProtection="1">
      <alignment horizontal="left" wrapText="1"/>
    </xf>
    <xf numFmtId="0" fontId="3" fillId="0" borderId="8" xfId="2" applyBorder="1" applyAlignment="1" applyProtection="1">
      <alignment horizontal="left"/>
    </xf>
    <xf numFmtId="0" fontId="3" fillId="0" borderId="7" xfId="2" applyBorder="1" applyAlignment="1" applyProtection="1">
      <alignment horizontal="left"/>
    </xf>
    <xf numFmtId="0" fontId="3" fillId="0" borderId="0" xfId="2" applyAlignment="1" applyProtection="1">
      <alignment horizontal="left"/>
    </xf>
    <xf numFmtId="0" fontId="48" fillId="13" borderId="0" xfId="0" applyFont="1" applyFill="1"/>
    <xf numFmtId="0" fontId="0" fillId="0" borderId="58" xfId="0" applyBorder="1" applyAlignment="1" applyProtection="1">
      <alignment horizontal="center" vertical="center" wrapText="1"/>
    </xf>
    <xf numFmtId="0" fontId="0" fillId="0" borderId="46" xfId="0" applyBorder="1" applyAlignment="1" applyProtection="1">
      <alignment horizontal="center" vertical="center" wrapText="1"/>
      <protection hidden="1"/>
    </xf>
    <xf numFmtId="0" fontId="0" fillId="0" borderId="46" xfId="0" applyBorder="1" applyAlignment="1" applyProtection="1">
      <alignment horizontal="left" vertical="center" wrapText="1"/>
      <protection hidden="1"/>
    </xf>
    <xf numFmtId="0" fontId="44" fillId="0" borderId="0" xfId="0" applyFont="1" applyAlignment="1"/>
    <xf numFmtId="0" fontId="0" fillId="12" borderId="46" xfId="0" applyFill="1" applyBorder="1" applyAlignment="1" applyProtection="1">
      <alignment horizontal="left" vertical="center" wrapText="1"/>
      <protection locked="0"/>
    </xf>
    <xf numFmtId="0" fontId="3" fillId="10" borderId="7" xfId="17" applyFont="1" applyFill="1" applyBorder="1" applyAlignment="1">
      <alignment horizontal="left" vertical="top" wrapText="1"/>
    </xf>
    <xf numFmtId="0" fontId="0" fillId="13" borderId="44" xfId="0" applyFill="1" applyBorder="1" applyAlignment="1" applyProtection="1">
      <alignment horizontal="left" vertical="center" wrapText="1"/>
      <protection locked="0"/>
    </xf>
    <xf numFmtId="0" fontId="0" fillId="0" borderId="59" xfId="0" applyBorder="1" applyAlignment="1" applyProtection="1">
      <alignment horizontal="left" vertical="center"/>
    </xf>
    <xf numFmtId="0" fontId="0" fillId="0" borderId="44" xfId="0" applyBorder="1" applyAlignment="1" applyProtection="1">
      <alignment wrapText="1"/>
      <protection locked="0"/>
    </xf>
    <xf numFmtId="15" fontId="0" fillId="0" borderId="49" xfId="0" applyNumberFormat="1" applyBorder="1" applyAlignment="1" applyProtection="1">
      <alignment horizontal="left" vertical="center"/>
      <protection locked="0"/>
    </xf>
    <xf numFmtId="0" fontId="0" fillId="6" borderId="44" xfId="0" applyFill="1" applyBorder="1" applyAlignment="1" applyProtection="1">
      <alignment horizontal="left" vertical="center"/>
    </xf>
    <xf numFmtId="0" fontId="0" fillId="6" borderId="44" xfId="0" applyFill="1" applyBorder="1" applyAlignment="1" applyProtection="1">
      <alignment horizontal="left" vertical="center" wrapText="1"/>
    </xf>
    <xf numFmtId="0" fontId="0" fillId="6" borderId="44" xfId="0" applyFill="1" applyBorder="1" applyAlignment="1" applyProtection="1">
      <alignment horizontal="center" vertical="center"/>
    </xf>
    <xf numFmtId="0" fontId="0" fillId="6" borderId="44" xfId="0" applyFill="1" applyBorder="1" applyAlignment="1" applyProtection="1">
      <alignment horizontal="center" vertical="center"/>
      <protection locked="0"/>
    </xf>
    <xf numFmtId="0" fontId="0" fillId="6" borderId="48" xfId="0" applyFill="1" applyBorder="1" applyAlignment="1" applyProtection="1">
      <alignment horizontal="center" vertical="center" wrapText="1"/>
    </xf>
    <xf numFmtId="0" fontId="0" fillId="6" borderId="44" xfId="0" applyFill="1" applyBorder="1" applyAlignment="1" applyProtection="1">
      <alignment horizontal="center" vertical="center" wrapText="1"/>
      <protection hidden="1"/>
    </xf>
    <xf numFmtId="0" fontId="0" fillId="6" borderId="48" xfId="0" applyFill="1" applyBorder="1" applyAlignment="1" applyProtection="1">
      <alignment horizontal="left" vertical="center" wrapText="1"/>
      <protection hidden="1"/>
    </xf>
    <xf numFmtId="0" fontId="0" fillId="6" borderId="48" xfId="0" applyFill="1" applyBorder="1" applyAlignment="1" applyProtection="1">
      <alignment horizontal="left" vertical="center" wrapText="1"/>
      <protection locked="0"/>
    </xf>
    <xf numFmtId="0" fontId="0" fillId="6" borderId="47" xfId="0" applyFill="1" applyBorder="1" applyAlignment="1" applyProtection="1">
      <alignment horizontal="left" vertical="center"/>
    </xf>
    <xf numFmtId="0" fontId="0" fillId="6" borderId="44" xfId="0" applyFill="1" applyBorder="1" applyAlignment="1" applyProtection="1">
      <alignment vertical="center" wrapText="1"/>
    </xf>
    <xf numFmtId="0" fontId="0" fillId="6" borderId="44" xfId="0" applyFill="1" applyBorder="1" applyAlignment="1" applyProtection="1">
      <alignment vertical="top" wrapText="1"/>
      <protection locked="0"/>
    </xf>
    <xf numFmtId="0" fontId="0" fillId="6" borderId="48" xfId="0" applyFill="1" applyBorder="1" applyAlignment="1">
      <alignment horizontal="left" vertical="center" wrapText="1"/>
    </xf>
    <xf numFmtId="0" fontId="0" fillId="6" borderId="45" xfId="0" applyFill="1" applyBorder="1" applyAlignment="1" applyProtection="1">
      <alignment horizontal="left" vertical="center"/>
      <protection locked="0"/>
    </xf>
    <xf numFmtId="15" fontId="0" fillId="0" borderId="45" xfId="0" applyNumberFormat="1" applyBorder="1" applyAlignment="1" applyProtection="1">
      <alignment horizontal="left" vertical="center"/>
      <protection locked="0"/>
    </xf>
    <xf numFmtId="0" fontId="0" fillId="6" borderId="43" xfId="0" applyFill="1" applyBorder="1" applyAlignment="1" applyProtection="1">
      <alignment horizontal="left" vertical="center"/>
    </xf>
    <xf numFmtId="15" fontId="45" fillId="0" borderId="0" xfId="0" applyNumberFormat="1" applyFont="1" applyAlignment="1" applyProtection="1">
      <alignment horizontal="center" wrapText="1"/>
      <protection locked="0"/>
    </xf>
    <xf numFmtId="0" fontId="44" fillId="0" borderId="0" xfId="0" applyFont="1" applyAlignment="1" applyProtection="1">
      <protection locked="0"/>
    </xf>
    <xf numFmtId="0" fontId="44" fillId="0" borderId="0" xfId="0" applyFont="1" applyAlignment="1" applyProtection="1">
      <protection hidden="1"/>
    </xf>
    <xf numFmtId="0" fontId="0" fillId="0" borderId="0" xfId="0" applyAlignment="1" applyProtection="1">
      <alignment horizontal="center" vertical="center"/>
      <protection hidden="1"/>
    </xf>
    <xf numFmtId="0" fontId="0" fillId="0" borderId="0" xfId="0" applyAlignment="1" applyProtection="1">
      <alignment vertical="center"/>
      <protection locked="0" hidden="1"/>
    </xf>
    <xf numFmtId="0" fontId="0" fillId="0" borderId="0" xfId="0" applyAlignment="1" applyProtection="1">
      <alignment wrapText="1"/>
      <protection locked="0"/>
    </xf>
    <xf numFmtId="0" fontId="15" fillId="38" borderId="42" xfId="0" applyFont="1" applyFill="1" applyBorder="1" applyAlignment="1" applyProtection="1">
      <alignment vertical="top" wrapText="1"/>
      <protection locked="0"/>
    </xf>
    <xf numFmtId="0" fontId="15" fillId="38" borderId="60" xfId="0" applyFont="1" applyFill="1" applyBorder="1" applyAlignment="1" applyProtection="1">
      <alignment vertical="top" wrapText="1"/>
      <protection locked="0"/>
    </xf>
    <xf numFmtId="0" fontId="0" fillId="0" borderId="47" xfId="0"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0" fillId="0" borderId="48" xfId="0" applyBorder="1" applyAlignment="1" applyProtection="1">
      <alignment horizontal="center" vertical="center" wrapText="1"/>
      <protection locked="0"/>
    </xf>
    <xf numFmtId="0" fontId="0" fillId="0" borderId="48" xfId="0" applyBorder="1" applyAlignment="1" applyProtection="1">
      <alignment horizontal="left" vertical="center" wrapText="1"/>
      <protection locked="0" hidden="1"/>
    </xf>
    <xf numFmtId="0" fontId="0" fillId="0" borderId="44" xfId="0" applyFill="1" applyBorder="1" applyAlignment="1" applyProtection="1">
      <alignment horizontal="left" vertical="center"/>
      <protection locked="0"/>
    </xf>
    <xf numFmtId="0" fontId="0" fillId="0" borderId="61"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39" xfId="0" applyBorder="1" applyAlignment="1" applyProtection="1">
      <alignment horizontal="center" vertical="center" wrapText="1"/>
      <protection hidden="1"/>
    </xf>
    <xf numFmtId="0" fontId="0" fillId="0" borderId="62"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0" fillId="0" borderId="41"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hidden="1"/>
    </xf>
    <xf numFmtId="0" fontId="4" fillId="0" borderId="23" xfId="6" applyFont="1" applyFill="1" applyBorder="1" applyAlignment="1">
      <alignment horizontal="left"/>
    </xf>
    <xf numFmtId="0" fontId="15" fillId="0" borderId="0" xfId="0" applyFont="1" applyAlignment="1">
      <alignment vertical="top"/>
    </xf>
    <xf numFmtId="0" fontId="43" fillId="0" borderId="0" xfId="0" applyFont="1" applyAlignment="1">
      <alignment horizontal="center" vertical="top"/>
    </xf>
    <xf numFmtId="0" fontId="0" fillId="0" borderId="0" xfId="0" applyAlignment="1">
      <alignment vertical="top"/>
    </xf>
    <xf numFmtId="0" fontId="16" fillId="0" borderId="0" xfId="0" applyFont="1" applyAlignment="1">
      <alignment vertical="top"/>
    </xf>
    <xf numFmtId="0" fontId="15" fillId="0" borderId="7" xfId="0" applyFont="1" applyBorder="1" applyAlignment="1">
      <alignment vertical="top"/>
    </xf>
    <xf numFmtId="0" fontId="0" fillId="0" borderId="7" xfId="0" applyBorder="1" applyAlignment="1">
      <alignment vertical="top" wrapText="1"/>
    </xf>
    <xf numFmtId="0" fontId="15" fillId="0" borderId="7" xfId="0" applyFont="1" applyBorder="1" applyAlignment="1">
      <alignment vertical="top" wrapText="1"/>
    </xf>
    <xf numFmtId="0" fontId="0" fillId="0" borderId="0" xfId="0" applyAlignment="1">
      <alignment vertical="top" wrapText="1"/>
    </xf>
    <xf numFmtId="0" fontId="15" fillId="0" borderId="0" xfId="0" applyFont="1" applyAlignment="1">
      <alignment vertical="center"/>
    </xf>
    <xf numFmtId="0" fontId="15" fillId="0" borderId="7" xfId="0" applyFont="1" applyBorder="1" applyAlignment="1">
      <alignment vertical="center"/>
    </xf>
    <xf numFmtId="0" fontId="0" fillId="0" borderId="7" xfId="0" applyBorder="1" applyAlignment="1">
      <alignment wrapText="1"/>
    </xf>
    <xf numFmtId="15" fontId="51" fillId="0" borderId="0" xfId="0" applyNumberFormat="1" applyFont="1" applyAlignment="1" applyProtection="1">
      <alignment horizontal="center" wrapText="1"/>
      <protection locked="0"/>
    </xf>
    <xf numFmtId="0" fontId="3" fillId="0" borderId="7" xfId="2" applyFont="1" applyBorder="1" applyAlignment="1" applyProtection="1">
      <alignment horizontal="left" wrapText="1"/>
      <protection locked="0"/>
    </xf>
    <xf numFmtId="0" fontId="0" fillId="8" borderId="44" xfId="0" applyFill="1" applyBorder="1" applyAlignment="1" applyProtection="1">
      <alignment horizontal="left" vertical="center" wrapText="1"/>
      <protection locked="0"/>
    </xf>
    <xf numFmtId="0" fontId="0" fillId="8" borderId="48" xfId="0" applyFill="1" applyBorder="1" applyAlignment="1" applyProtection="1">
      <alignment horizontal="left" vertical="center" wrapText="1"/>
      <protection locked="0"/>
    </xf>
    <xf numFmtId="0" fontId="0" fillId="0" borderId="61" xfId="0" applyBorder="1" applyAlignment="1" applyProtection="1">
      <alignment horizontal="center" vertical="center" wrapText="1"/>
      <protection hidden="1"/>
    </xf>
    <xf numFmtId="0" fontId="0" fillId="0" borderId="61" xfId="0" applyBorder="1" applyAlignment="1" applyProtection="1">
      <alignment horizontal="left" vertical="center" wrapText="1"/>
      <protection hidden="1"/>
    </xf>
    <xf numFmtId="0" fontId="0" fillId="0" borderId="64" xfId="0" applyBorder="1" applyAlignment="1" applyProtection="1">
      <alignment horizontal="left" vertical="center"/>
      <protection locked="0"/>
    </xf>
    <xf numFmtId="0" fontId="0" fillId="0" borderId="0" xfId="0" pivotButton="1" applyAlignment="1">
      <alignment vertical="top" wrapText="1"/>
    </xf>
    <xf numFmtId="0" fontId="0" fillId="0" borderId="0" xfId="0" pivotButton="1" applyAlignment="1">
      <alignment vertical="top"/>
    </xf>
    <xf numFmtId="0" fontId="0" fillId="6" borderId="7" xfId="0" applyFill="1" applyBorder="1" applyAlignment="1">
      <alignment horizontal="center" wrapText="1"/>
    </xf>
    <xf numFmtId="0" fontId="0" fillId="14" borderId="7" xfId="0" applyFill="1" applyBorder="1" applyAlignment="1">
      <alignment horizontal="center" wrapText="1"/>
    </xf>
    <xf numFmtId="0" fontId="0" fillId="14" borderId="7" xfId="0" applyFill="1" applyBorder="1" applyAlignment="1">
      <alignment horizontal="center"/>
    </xf>
    <xf numFmtId="0" fontId="0" fillId="0" borderId="7" xfId="0" applyBorder="1" applyAlignment="1">
      <alignment horizontal="center"/>
    </xf>
    <xf numFmtId="0" fontId="0" fillId="6" borderId="7" xfId="0" applyFill="1" applyBorder="1" applyAlignment="1">
      <alignment horizontal="center"/>
    </xf>
    <xf numFmtId="0" fontId="15" fillId="38" borderId="42" xfId="0" applyFont="1" applyFill="1" applyBorder="1" applyAlignment="1" applyProtection="1">
      <alignment vertical="top" wrapText="1"/>
    </xf>
    <xf numFmtId="0" fontId="15" fillId="38" borderId="60" xfId="0" applyFont="1" applyFill="1" applyBorder="1" applyAlignment="1" applyProtection="1">
      <alignment vertical="top" wrapText="1"/>
    </xf>
    <xf numFmtId="0" fontId="15" fillId="38" borderId="51" xfId="0" applyFont="1" applyFill="1" applyBorder="1" applyAlignment="1" applyProtection="1">
      <alignment vertical="top" wrapText="1"/>
    </xf>
    <xf numFmtId="0" fontId="15" fillId="38" borderId="51" xfId="0" applyFont="1" applyFill="1" applyBorder="1" applyAlignment="1" applyProtection="1">
      <alignment horizontal="center" vertical="top" wrapText="1"/>
    </xf>
    <xf numFmtId="0" fontId="0" fillId="13" borderId="44" xfId="0" applyFill="1" applyBorder="1" applyAlignment="1" applyProtection="1">
      <alignment vertical="top" wrapText="1"/>
    </xf>
    <xf numFmtId="0" fontId="0" fillId="0" borderId="39" xfId="0" applyBorder="1" applyAlignment="1" applyProtection="1">
      <alignment horizontal="left" vertical="center" wrapText="1"/>
    </xf>
    <xf numFmtId="0" fontId="0" fillId="0" borderId="39" xfId="0" applyBorder="1" applyAlignment="1" applyProtection="1">
      <alignment horizontal="left" vertical="center"/>
    </xf>
    <xf numFmtId="0" fontId="0" fillId="0" borderId="39" xfId="0" applyBorder="1" applyAlignment="1" applyProtection="1">
      <alignment horizontal="center" vertical="center" wrapText="1"/>
    </xf>
    <xf numFmtId="0" fontId="0" fillId="0" borderId="61" xfId="0" applyBorder="1" applyAlignment="1" applyProtection="1">
      <alignment horizontal="left" vertical="center" wrapText="1"/>
    </xf>
    <xf numFmtId="0" fontId="0" fillId="0" borderId="61" xfId="0" applyBorder="1" applyAlignment="1" applyProtection="1">
      <alignment horizontal="left" vertical="center"/>
    </xf>
    <xf numFmtId="0" fontId="0" fillId="0" borderId="61" xfId="0" applyBorder="1" applyAlignment="1" applyProtection="1">
      <alignment horizontal="center" vertical="center" wrapText="1"/>
    </xf>
    <xf numFmtId="0" fontId="0" fillId="0" borderId="40" xfId="0" applyBorder="1" applyAlignment="1" applyProtection="1">
      <alignment horizontal="left" vertical="center"/>
    </xf>
    <xf numFmtId="0" fontId="0" fillId="12" borderId="48" xfId="0" applyFill="1" applyBorder="1" applyAlignment="1" applyProtection="1">
      <alignment horizontal="left" vertical="center" wrapText="1"/>
    </xf>
    <xf numFmtId="0" fontId="0" fillId="12" borderId="44" xfId="0" applyFill="1" applyBorder="1" applyAlignment="1" applyProtection="1">
      <alignment horizontal="left" vertical="center" wrapText="1"/>
    </xf>
    <xf numFmtId="0" fontId="3" fillId="0" borderId="10" xfId="2" applyBorder="1" applyAlignment="1" applyProtection="1">
      <alignment horizontal="left"/>
      <protection locked="0"/>
    </xf>
    <xf numFmtId="0" fontId="0" fillId="0" borderId="39" xfId="0" applyBorder="1" applyAlignment="1" applyProtection="1">
      <alignment horizontal="left" vertical="center" wrapText="1"/>
      <protection hidden="1"/>
    </xf>
    <xf numFmtId="0" fontId="0" fillId="12" borderId="53" xfId="0" applyFill="1" applyBorder="1" applyAlignment="1" applyProtection="1">
      <alignment horizontal="left" vertical="center" wrapText="1"/>
    </xf>
    <xf numFmtId="0" fontId="0" fillId="12" borderId="65" xfId="0" applyFill="1" applyBorder="1" applyAlignment="1" applyProtection="1">
      <alignment horizontal="left" vertical="center" wrapText="1"/>
    </xf>
    <xf numFmtId="0" fontId="0" fillId="0" borderId="65" xfId="0" applyBorder="1" applyAlignment="1" applyProtection="1">
      <alignment horizontal="left" vertical="center" wrapText="1"/>
      <protection locked="0" hidden="1"/>
    </xf>
    <xf numFmtId="0" fontId="0" fillId="12" borderId="39" xfId="0" applyFill="1" applyBorder="1" applyAlignment="1" applyProtection="1">
      <alignment horizontal="left" vertical="center" wrapText="1"/>
    </xf>
    <xf numFmtId="0" fontId="0" fillId="0" borderId="39" xfId="0" applyBorder="1" applyAlignment="1" applyProtection="1">
      <alignment horizontal="left" vertical="center" wrapText="1"/>
      <protection locked="0" hidden="1"/>
    </xf>
    <xf numFmtId="0" fontId="0" fillId="12" borderId="41" xfId="0" applyFill="1" applyBorder="1" applyAlignment="1" applyProtection="1">
      <alignment horizontal="left" vertical="center" wrapText="1"/>
    </xf>
    <xf numFmtId="0" fontId="0" fillId="0" borderId="41" xfId="0" applyBorder="1" applyAlignment="1" applyProtection="1">
      <alignment horizontal="left" vertical="center" wrapText="1"/>
      <protection locked="0" hidden="1"/>
    </xf>
    <xf numFmtId="0" fontId="0" fillId="0" borderId="63" xfId="0" applyBorder="1" applyAlignment="1" applyProtection="1">
      <alignment horizontal="left" vertical="center"/>
    </xf>
    <xf numFmtId="0" fontId="0" fillId="0" borderId="66" xfId="0" applyBorder="1" applyAlignment="1" applyProtection="1">
      <alignment horizontal="left" vertical="center"/>
    </xf>
    <xf numFmtId="0" fontId="3" fillId="0" borderId="7" xfId="2" applyBorder="1" applyAlignment="1">
      <alignment horizontal="left"/>
    </xf>
    <xf numFmtId="0" fontId="15" fillId="38" borderId="42" xfId="0" applyFont="1" applyFill="1" applyBorder="1" applyAlignment="1" applyProtection="1">
      <alignment horizontal="left" vertical="top" wrapText="1"/>
      <protection locked="0"/>
    </xf>
    <xf numFmtId="0" fontId="15" fillId="38" borderId="67" xfId="0" applyFont="1" applyFill="1" applyBorder="1" applyAlignment="1" applyProtection="1">
      <alignment vertical="top" wrapText="1"/>
      <protection locked="0"/>
    </xf>
    <xf numFmtId="0" fontId="15" fillId="38" borderId="68" xfId="0" applyFont="1" applyFill="1" applyBorder="1" applyAlignment="1" applyProtection="1">
      <alignment vertical="top" wrapText="1"/>
      <protection locked="0"/>
    </xf>
    <xf numFmtId="0" fontId="0" fillId="0" borderId="69" xfId="0" applyBorder="1" applyAlignment="1" applyProtection="1">
      <alignment horizontal="left" vertical="center"/>
    </xf>
    <xf numFmtId="0" fontId="0" fillId="0" borderId="70" xfId="0" applyBorder="1" applyAlignment="1" applyProtection="1">
      <alignment horizontal="left" vertical="center" wrapText="1"/>
      <protection locked="0"/>
    </xf>
    <xf numFmtId="0" fontId="0" fillId="0" borderId="70" xfId="0" applyBorder="1"/>
    <xf numFmtId="0" fontId="0" fillId="0" borderId="71" xfId="0" applyBorder="1"/>
    <xf numFmtId="0" fontId="0" fillId="0" borderId="39" xfId="0" applyBorder="1"/>
    <xf numFmtId="0" fontId="0" fillId="0" borderId="62" xfId="0" applyBorder="1"/>
    <xf numFmtId="0" fontId="0" fillId="0" borderId="39" xfId="0" applyFill="1" applyBorder="1" applyAlignment="1" applyProtection="1">
      <alignment horizontal="left" vertical="center" wrapText="1"/>
      <protection locked="0"/>
    </xf>
    <xf numFmtId="0" fontId="0" fillId="0" borderId="41" xfId="0" applyBorder="1"/>
    <xf numFmtId="0" fontId="0" fillId="0" borderId="55" xfId="0" applyBorder="1"/>
    <xf numFmtId="0" fontId="4" fillId="0" borderId="10" xfId="6" applyFont="1" applyFill="1" applyBorder="1" applyAlignment="1">
      <alignment horizontal="left" vertical="top" wrapText="1"/>
    </xf>
    <xf numFmtId="0" fontId="4" fillId="0" borderId="15" xfId="6" applyFont="1" applyFill="1" applyBorder="1" applyAlignment="1">
      <alignment horizontal="left" vertical="top" wrapText="1"/>
    </xf>
    <xf numFmtId="0" fontId="4" fillId="0" borderId="12" xfId="6" applyFont="1" applyFill="1" applyBorder="1" applyAlignment="1">
      <alignment horizontal="left" vertical="top" wrapText="1"/>
    </xf>
    <xf numFmtId="0" fontId="4" fillId="0" borderId="26" xfId="6" applyFont="1" applyFill="1" applyBorder="1" applyAlignment="1">
      <alignment horizontal="left"/>
    </xf>
    <xf numFmtId="0" fontId="4" fillId="0" borderId="56" xfId="6" applyFont="1" applyFill="1" applyBorder="1" applyAlignment="1">
      <alignment horizontal="left"/>
    </xf>
    <xf numFmtId="0" fontId="4" fillId="0" borderId="27" xfId="6" applyFont="1" applyFill="1" applyBorder="1" applyAlignment="1">
      <alignment horizontal="left"/>
    </xf>
    <xf numFmtId="0" fontId="4" fillId="0" borderId="23" xfId="6" applyFont="1" applyFill="1" applyBorder="1" applyAlignment="1">
      <alignment horizontal="left"/>
    </xf>
    <xf numFmtId="0" fontId="4" fillId="0" borderId="0" xfId="6" applyFont="1" applyFill="1" applyBorder="1" applyAlignment="1">
      <alignment horizontal="left"/>
    </xf>
    <xf numFmtId="0" fontId="4" fillId="0" borderId="25" xfId="6" applyFont="1" applyFill="1" applyBorder="1" applyAlignment="1">
      <alignment horizontal="left"/>
    </xf>
    <xf numFmtId="0" fontId="4" fillId="0" borderId="9" xfId="6" applyFont="1" applyFill="1" applyBorder="1" applyAlignment="1">
      <alignment horizontal="left"/>
    </xf>
    <xf numFmtId="0" fontId="4" fillId="0" borderId="57" xfId="6" applyFont="1" applyFill="1" applyBorder="1" applyAlignment="1">
      <alignment horizontal="left"/>
    </xf>
    <xf numFmtId="0" fontId="4" fillId="0" borderId="11" xfId="6" applyFont="1" applyFill="1" applyBorder="1" applyAlignment="1">
      <alignment horizontal="left"/>
    </xf>
    <xf numFmtId="0" fontId="49" fillId="0" borderId="0" xfId="0" applyFont="1" applyAlignment="1" applyProtection="1">
      <alignment horizontal="center"/>
      <protection locked="0"/>
    </xf>
    <xf numFmtId="0" fontId="10" fillId="10" borderId="13" xfId="17" applyFont="1" applyFill="1" applyBorder="1" applyAlignment="1">
      <alignment horizontal="center" vertical="top" wrapText="1"/>
    </xf>
    <xf numFmtId="0" fontId="10" fillId="10" borderId="14" xfId="17" applyFont="1" applyFill="1" applyBorder="1" applyAlignment="1">
      <alignment horizontal="center" vertical="top" wrapText="1"/>
    </xf>
    <xf numFmtId="0" fontId="10" fillId="10" borderId="8" xfId="17" applyFont="1" applyFill="1" applyBorder="1" applyAlignment="1">
      <alignment horizontal="center" vertical="top" wrapText="1"/>
    </xf>
    <xf numFmtId="0" fontId="10" fillId="10" borderId="26" xfId="17" applyFont="1" applyFill="1" applyBorder="1" applyAlignment="1">
      <alignment horizontal="center" vertical="top" wrapText="1"/>
    </xf>
    <xf numFmtId="0" fontId="10" fillId="10" borderId="23" xfId="17" applyFont="1" applyFill="1" applyBorder="1" applyAlignment="1">
      <alignment horizontal="center" vertical="top" wrapText="1"/>
    </xf>
    <xf numFmtId="0" fontId="10" fillId="10" borderId="9" xfId="17" applyFont="1" applyFill="1" applyBorder="1" applyAlignment="1">
      <alignment horizontal="center" vertical="top" wrapText="1"/>
    </xf>
    <xf numFmtId="0" fontId="10" fillId="10" borderId="27" xfId="17" applyFont="1" applyFill="1" applyBorder="1" applyAlignment="1">
      <alignment horizontal="left" vertical="top" wrapText="1"/>
    </xf>
    <xf numFmtId="0" fontId="10" fillId="10" borderId="25" xfId="17" applyFont="1" applyFill="1" applyBorder="1" applyAlignment="1">
      <alignment horizontal="left" vertical="top" wrapText="1"/>
    </xf>
    <xf numFmtId="0" fontId="10" fillId="10" borderId="11" xfId="17" applyFont="1" applyFill="1" applyBorder="1" applyAlignment="1">
      <alignment horizontal="left" vertical="top" wrapText="1"/>
    </xf>
    <xf numFmtId="0" fontId="10" fillId="10" borderId="13" xfId="17" applyFont="1" applyFill="1" applyBorder="1" applyAlignment="1">
      <alignment horizontal="left" vertical="top" wrapText="1"/>
    </xf>
    <xf numFmtId="0" fontId="10" fillId="10" borderId="14" xfId="17" applyFont="1" applyFill="1" applyBorder="1" applyAlignment="1">
      <alignment horizontal="left" vertical="top" wrapText="1"/>
    </xf>
    <xf numFmtId="0" fontId="10" fillId="10" borderId="8" xfId="17" applyFont="1" applyFill="1" applyBorder="1" applyAlignment="1">
      <alignment horizontal="left" vertical="top" wrapText="1"/>
    </xf>
    <xf numFmtId="0" fontId="3" fillId="0" borderId="26" xfId="17" applyFont="1" applyFill="1" applyBorder="1" applyAlignment="1">
      <alignment horizontal="center" vertical="top"/>
    </xf>
    <xf numFmtId="0" fontId="3" fillId="0" borderId="23" xfId="17" applyFont="1" applyFill="1" applyBorder="1" applyAlignment="1">
      <alignment horizontal="center" vertical="top"/>
    </xf>
    <xf numFmtId="0" fontId="3" fillId="0" borderId="9" xfId="17" applyFont="1" applyFill="1" applyBorder="1" applyAlignment="1">
      <alignment horizontal="center" vertical="top"/>
    </xf>
    <xf numFmtId="0" fontId="10" fillId="0" borderId="7" xfId="17" applyFont="1" applyFill="1" applyBorder="1" applyAlignment="1">
      <alignment horizontal="center" vertical="top" wrapText="1"/>
    </xf>
    <xf numFmtId="0" fontId="10" fillId="0" borderId="10" xfId="17" applyFont="1" applyFill="1" applyBorder="1" applyAlignment="1">
      <alignment horizontal="center" vertical="top" wrapText="1"/>
    </xf>
    <xf numFmtId="0" fontId="10" fillId="0" borderId="12" xfId="17" applyFont="1" applyFill="1" applyBorder="1" applyAlignment="1">
      <alignment horizontal="left" vertical="top" wrapText="1"/>
    </xf>
    <xf numFmtId="0" fontId="10" fillId="0" borderId="7" xfId="17" applyFont="1" applyFill="1" applyBorder="1" applyAlignment="1">
      <alignment horizontal="left" vertical="top" wrapText="1"/>
    </xf>
    <xf numFmtId="0" fontId="25" fillId="10" borderId="7" xfId="17" applyFont="1" applyFill="1" applyBorder="1" applyAlignment="1">
      <alignment horizontal="center" vertical="center"/>
    </xf>
    <xf numFmtId="0" fontId="15" fillId="0" borderId="0" xfId="0" applyFont="1" applyAlignment="1">
      <alignment horizontal="center"/>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22" xfId="0" applyFont="1" applyBorder="1" applyAlignment="1">
      <alignment horizontal="center" vertical="center" textRotation="90"/>
    </xf>
    <xf numFmtId="0" fontId="15" fillId="0" borderId="25" xfId="0" applyFont="1" applyBorder="1" applyAlignment="1">
      <alignment horizontal="center" vertical="center" textRotation="90"/>
    </xf>
    <xf numFmtId="0" fontId="15" fillId="0" borderId="0" xfId="0" applyFont="1" applyBorder="1" applyAlignment="1">
      <alignment horizontal="center" vertical="center" textRotation="90"/>
    </xf>
    <xf numFmtId="0" fontId="15" fillId="0" borderId="7" xfId="0" applyFont="1" applyBorder="1" applyAlignment="1">
      <alignment horizontal="center"/>
    </xf>
    <xf numFmtId="0" fontId="15" fillId="0" borderId="7" xfId="0" applyFont="1" applyBorder="1" applyAlignment="1">
      <alignment horizontal="center" vertical="center" textRotation="90"/>
    </xf>
    <xf numFmtId="0" fontId="0" fillId="0" borderId="26" xfId="0" applyBorder="1" applyAlignment="1">
      <alignment horizontal="center"/>
    </xf>
    <xf numFmtId="0" fontId="0" fillId="0" borderId="27"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15" fillId="0" borderId="7" xfId="0" applyFont="1" applyBorder="1" applyAlignment="1">
      <alignment horizontal="center" vertical="center"/>
    </xf>
  </cellXfs>
  <cellStyles count="120">
    <cellStyle name="_BENEFIT-ISO27001-RTP v1.0" xfId="4"/>
    <cellStyle name="=C:\WINNT\SYSTEM32\COMMAND.COM" xfId="5"/>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40% - Accent1 2" xfId="32"/>
    <cellStyle name="40% - Accent1 3" xfId="33"/>
    <cellStyle name="40% - Accent2 2" xfId="34"/>
    <cellStyle name="40% - Accent2 3" xfId="35"/>
    <cellStyle name="40% - Accent3 2" xfId="36"/>
    <cellStyle name="40% - Accent3 3" xfId="37"/>
    <cellStyle name="40% - Accent4 2" xfId="38"/>
    <cellStyle name="40% - Accent4 3" xfId="39"/>
    <cellStyle name="40% - Accent5 2" xfId="40"/>
    <cellStyle name="40% - Accent5 3" xfId="41"/>
    <cellStyle name="40% - Accent6 2" xfId="42"/>
    <cellStyle name="40% - Accent6 3" xfId="43"/>
    <cellStyle name="60% - Accent1 2" xfId="44"/>
    <cellStyle name="60% - Accent1 3" xfId="45"/>
    <cellStyle name="60% - Accent2 2" xfId="46"/>
    <cellStyle name="60% - Accent2 3" xfId="47"/>
    <cellStyle name="60% - Accent3 2" xfId="48"/>
    <cellStyle name="60% - Accent3 3" xfId="49"/>
    <cellStyle name="60% - Accent4 2" xfId="50"/>
    <cellStyle name="60% - Accent4 3" xfId="51"/>
    <cellStyle name="60% - Accent5 2" xfId="52"/>
    <cellStyle name="60% - Accent5 3" xfId="53"/>
    <cellStyle name="60% - Accent6 2" xfId="54"/>
    <cellStyle name="60% - Accent6 3" xfId="55"/>
    <cellStyle name="Accent1 2" xfId="56"/>
    <cellStyle name="Accent1 3" xfId="57"/>
    <cellStyle name="Accent2 2" xfId="58"/>
    <cellStyle name="Accent2 3" xfId="59"/>
    <cellStyle name="Accent3 2" xfId="60"/>
    <cellStyle name="Accent3 3" xfId="61"/>
    <cellStyle name="Accent4 2" xfId="62"/>
    <cellStyle name="Accent4 3" xfId="63"/>
    <cellStyle name="Accent5 2" xfId="64"/>
    <cellStyle name="Accent5 3" xfId="65"/>
    <cellStyle name="Accent6 2" xfId="66"/>
    <cellStyle name="Accent6 3" xfId="67"/>
    <cellStyle name="Bad 2" xfId="68"/>
    <cellStyle name="Bad 3" xfId="69"/>
    <cellStyle name="Calculation 2" xfId="70"/>
    <cellStyle name="Calculation 3" xfId="71"/>
    <cellStyle name="Check Cell 2" xfId="72"/>
    <cellStyle name="Check Cell 3" xfId="73"/>
    <cellStyle name="Explanatory Text 2" xfId="74"/>
    <cellStyle name="Explanatory Text 3" xfId="75"/>
    <cellStyle name="Good 2" xfId="76"/>
    <cellStyle name="Good 3" xfId="77"/>
    <cellStyle name="Heading 1 2" xfId="78"/>
    <cellStyle name="Heading 1 3" xfId="79"/>
    <cellStyle name="Heading 2 2" xfId="80"/>
    <cellStyle name="Heading 2 3" xfId="81"/>
    <cellStyle name="Heading 3 2" xfId="82"/>
    <cellStyle name="Heading 3 3" xfId="83"/>
    <cellStyle name="Heading 4 2" xfId="84"/>
    <cellStyle name="Heading 4 3" xfId="85"/>
    <cellStyle name="Hyperlink" xfId="119" builtinId="8"/>
    <cellStyle name="Input 2" xfId="86"/>
    <cellStyle name="Input 3" xfId="87"/>
    <cellStyle name="Linked Cell 2" xfId="88"/>
    <cellStyle name="Linked Cell 3" xfId="89"/>
    <cellStyle name="Neutral 2" xfId="90"/>
    <cellStyle name="Neutral 3" xfId="91"/>
    <cellStyle name="Normal" xfId="0" builtinId="0"/>
    <cellStyle name="Normal 10" xfId="17"/>
    <cellStyle name="Normal 11" xfId="92"/>
    <cellStyle name="Normal 12" xfId="93"/>
    <cellStyle name="Normal 15" xfId="19"/>
    <cellStyle name="Normal 16" xfId="94"/>
    <cellStyle name="Normal 17" xfId="95"/>
    <cellStyle name="Normal 2" xfId="6"/>
    <cellStyle name="Normal 2 10" xfId="96"/>
    <cellStyle name="Normal 2 11" xfId="97"/>
    <cellStyle name="Normal 2 12" xfId="98"/>
    <cellStyle name="Normal 2 13" xfId="99"/>
    <cellStyle name="Normal 2 14" xfId="100"/>
    <cellStyle name="Normal 2 15" xfId="18"/>
    <cellStyle name="Normal 2 2" xfId="101"/>
    <cellStyle name="Normal 2 3" xfId="102"/>
    <cellStyle name="Normal 2 4" xfId="103"/>
    <cellStyle name="Normal 2 5" xfId="104"/>
    <cellStyle name="Normal 2 6" xfId="105"/>
    <cellStyle name="Normal 2 7" xfId="106"/>
    <cellStyle name="Normal 2 8" xfId="107"/>
    <cellStyle name="Normal 2 9" xfId="108"/>
    <cellStyle name="Normal 3" xfId="7"/>
    <cellStyle name="Normal 3 2" xfId="16"/>
    <cellStyle name="Normal 4" xfId="8"/>
    <cellStyle name="Normal 5" xfId="2"/>
    <cellStyle name="Normal 6" xfId="9"/>
    <cellStyle name="Normal 7" xfId="10"/>
    <cellStyle name="Normal 8" xfId="13"/>
    <cellStyle name="Normal 9" xfId="14"/>
    <cellStyle name="Normal_Asset Register_Technical" xfId="3"/>
    <cellStyle name="Normal_Dashboard 26-12-07" xfId="1"/>
    <cellStyle name="Normal_Risk Analysis Ver 1.0 (draft)" xfId="12"/>
    <cellStyle name="Note 2" xfId="109"/>
    <cellStyle name="Note 3" xfId="110"/>
    <cellStyle name="Output 2" xfId="111"/>
    <cellStyle name="Output 3" xfId="112"/>
    <cellStyle name="Percent" xfId="15" builtinId="5"/>
    <cellStyle name="Style 1" xfId="11"/>
    <cellStyle name="Title 2" xfId="113"/>
    <cellStyle name="Title 3" xfId="114"/>
    <cellStyle name="Total 2" xfId="115"/>
    <cellStyle name="Total 3" xfId="116"/>
    <cellStyle name="Warning Text 2" xfId="117"/>
    <cellStyle name="Warning Text 3" xfId="118"/>
  </cellStyles>
  <dxfs count="26">
    <dxf>
      <alignment wrapText="1" readingOrder="0"/>
    </dxf>
    <dxf>
      <fill>
        <patternFill>
          <bgColor rgb="FFFF0000"/>
        </patternFill>
      </fill>
    </dxf>
    <dxf>
      <fill>
        <patternFill>
          <bgColor theme="9" tint="-0.24994659260841701"/>
        </patternFill>
      </fill>
    </dxf>
    <dxf>
      <fill>
        <patternFill>
          <bgColor rgb="FFFFC000"/>
        </patternFill>
      </fill>
    </dxf>
    <dxf>
      <fill>
        <patternFill>
          <bgColor rgb="FF00B050"/>
        </patternFill>
      </fill>
    </dxf>
    <dxf>
      <fill>
        <patternFill>
          <bgColor rgb="FFFFC7CE"/>
        </patternFill>
      </fill>
    </dxf>
    <dxf>
      <fill>
        <patternFill>
          <bgColor theme="5" tint="0.39994506668294322"/>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alignment vertical="top" readingOrder="0"/>
    </dxf>
    <dxf>
      <alignment wrapText="1" readingOrder="0"/>
    </dxf>
    <dxf>
      <alignment wrapText="1" readingOrder="0"/>
    </dxf>
    <dxf>
      <alignment wrapText="1" readingOrder="0"/>
    </dxf>
    <dxf>
      <fill>
        <patternFill>
          <bgColor rgb="FFFF0000"/>
        </patternFill>
      </fill>
    </dxf>
    <dxf>
      <fill>
        <patternFill>
          <bgColor theme="9" tint="-0.24994659260841701"/>
        </patternFill>
      </fill>
    </dxf>
    <dxf>
      <fill>
        <patternFill>
          <bgColor rgb="FFFFC000"/>
        </patternFill>
      </fill>
    </dxf>
    <dxf>
      <fill>
        <patternFill>
          <bgColor rgb="FF00B050"/>
        </patternFill>
      </fill>
    </dxf>
    <dxf>
      <alignment wrapText="1" readingOrder="0"/>
    </dxf>
    <dxf>
      <fill>
        <patternFill patternType="solid">
          <bgColor theme="3"/>
        </patternFill>
      </fill>
    </dxf>
    <dxf>
      <fill>
        <patternFill patternType="darkUp"/>
      </fill>
    </dxf>
    <dxf>
      <fill>
        <patternFill patternType="solid">
          <bgColor theme="3"/>
        </patternFill>
      </fill>
    </dxf>
    <dxf>
      <fill>
        <patternFill patternType="darkUp"/>
      </fill>
    </dxf>
    <dxf>
      <fill>
        <patternFill patternType="solid">
          <bgColor theme="3"/>
        </patternFill>
      </fill>
    </dxf>
    <dxf>
      <fill>
        <patternFill patternType="darkUp"/>
      </fill>
    </dxf>
  </dxfs>
  <tableStyles count="0" defaultTableStyle="TableStyleMedium9" defaultPivotStyle="PivotStyleLight16"/>
  <colors>
    <mruColors>
      <color rgb="FFEA210C"/>
      <color rgb="FF4CE438"/>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pivotCacheDefinition" Target="pivotCache/pivotCacheDefinition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38101</xdr:colOff>
      <xdr:row>0</xdr:row>
      <xdr:rowOff>19050</xdr:rowOff>
    </xdr:from>
    <xdr:to>
      <xdr:col>4</xdr:col>
      <xdr:colOff>1209675</xdr:colOff>
      <xdr:row>3</xdr:row>
      <xdr:rowOff>133350</xdr:rowOff>
    </xdr:to>
    <xdr:pic>
      <xdr:nvPicPr>
        <xdr:cNvPr id="2" name="Picture 1" descr="stacked.jpg"/>
        <xdr:cNvPicPr/>
      </xdr:nvPicPr>
      <xdr:blipFill>
        <a:blip xmlns:r="http://schemas.openxmlformats.org/officeDocument/2006/relationships" r:embed="rId1" cstate="print"/>
        <a:stretch>
          <a:fillRect/>
        </a:stretch>
      </xdr:blipFill>
      <xdr:spPr>
        <a:xfrm>
          <a:off x="6877051" y="19050"/>
          <a:ext cx="1171574" cy="600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676275</xdr:colOff>
      <xdr:row>0</xdr:row>
      <xdr:rowOff>0</xdr:rowOff>
    </xdr:to>
    <xdr:sp macro="" textlink="">
      <xdr:nvSpPr>
        <xdr:cNvPr id="2" name="Text 1"/>
        <xdr:cNvSpPr txBox="1">
          <a:spLocks noChangeArrowheads="1"/>
        </xdr:cNvSpPr>
      </xdr:nvSpPr>
      <xdr:spPr bwMode="auto">
        <a:xfrm>
          <a:off x="0" y="0"/>
          <a:ext cx="14868525" cy="0"/>
        </a:xfrm>
        <a:prstGeom prst="rect">
          <a:avLst/>
        </a:prstGeom>
        <a:noFill/>
        <a:ln w="9525">
          <a:solidFill>
            <a:srgbClr val="000000"/>
          </a:solidFill>
          <a:miter lim="800000"/>
          <a:headEnd/>
          <a:tailEnd/>
        </a:ln>
      </xdr:spPr>
      <xdr:txBody>
        <a:bodyPr vertOverflow="clip" wrap="square" lIns="36576" tIns="22860" rIns="0" bIns="0" anchor="t" upright="1"/>
        <a:lstStyle/>
        <a:p>
          <a:pPr algn="l" rtl="0">
            <a:defRPr sz="1000"/>
          </a:pPr>
          <a:r>
            <a:rPr lang="en-US" sz="1200" b="1" i="0" strike="noStrike">
              <a:solidFill>
                <a:srgbClr val="000000"/>
              </a:solidFill>
              <a:latin typeface="Tahoma"/>
              <a:ea typeface="Tahoma"/>
              <a:cs typeface="Tahoma"/>
            </a:rPr>
            <a:t>Please list the processes for which you are the indentified Business Continuity Coordinator</a:t>
          </a:r>
        </a:p>
      </xdr:txBody>
    </xdr:sp>
    <xdr:clientData/>
  </xdr:twoCellAnchor>
  <xdr:twoCellAnchor>
    <xdr:from>
      <xdr:col>0</xdr:col>
      <xdr:colOff>0</xdr:colOff>
      <xdr:row>0</xdr:row>
      <xdr:rowOff>0</xdr:rowOff>
    </xdr:from>
    <xdr:to>
      <xdr:col>12</xdr:col>
      <xdr:colOff>9525</xdr:colOff>
      <xdr:row>0</xdr:row>
      <xdr:rowOff>0</xdr:rowOff>
    </xdr:to>
    <xdr:sp macro="" textlink="">
      <xdr:nvSpPr>
        <xdr:cNvPr id="3" name="Text 1"/>
        <xdr:cNvSpPr txBox="1">
          <a:spLocks noChangeArrowheads="1"/>
        </xdr:cNvSpPr>
      </xdr:nvSpPr>
      <xdr:spPr bwMode="auto">
        <a:xfrm>
          <a:off x="0" y="0"/>
          <a:ext cx="14887575" cy="0"/>
        </a:xfrm>
        <a:prstGeom prst="rect">
          <a:avLst/>
        </a:prstGeom>
        <a:no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A business process is the activity that is performed in a business area.  For example, the business process of the Payroll Department is to pay the employees.  To carry out this process, the Payroll Department employees do adds, changes, and deletes to the payroll master file on the computer.  The process can stand alone, but the activity cannot.  Payroll is the process, and changes to the master file are the activities that support the process.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A business process is </a:t>
          </a:r>
          <a:r>
            <a:rPr lang="en-US" sz="1000" b="1" i="0" u="sng" strike="noStrike">
              <a:solidFill>
                <a:srgbClr val="000000"/>
              </a:solidFill>
              <a:latin typeface="Arial"/>
              <a:cs typeface="Arial"/>
            </a:rPr>
            <a:t>NOT</a:t>
          </a:r>
          <a:r>
            <a:rPr lang="en-US" sz="1000" b="0" i="0" strike="noStrike">
              <a:solidFill>
                <a:srgbClr val="000000"/>
              </a:solidFill>
              <a:latin typeface="Arial"/>
              <a:cs typeface="Arial"/>
            </a:rPr>
            <a:t> a computer application, a job title, hardware, or software.</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Please contact your E&amp;Y POC after determining your processes as we want to validate their consistency across functional organizations.</a:t>
          </a:r>
        </a:p>
      </xdr:txBody>
    </xdr:sp>
    <xdr:clientData/>
  </xdr:twoCellAnchor>
  <xdr:twoCellAnchor>
    <xdr:from>
      <xdr:col>0</xdr:col>
      <xdr:colOff>0</xdr:colOff>
      <xdr:row>1</xdr:row>
      <xdr:rowOff>114300</xdr:rowOff>
    </xdr:from>
    <xdr:to>
      <xdr:col>6</xdr:col>
      <xdr:colOff>9525</xdr:colOff>
      <xdr:row>8</xdr:row>
      <xdr:rowOff>19050</xdr:rowOff>
    </xdr:to>
    <xdr:sp macro="" textlink="">
      <xdr:nvSpPr>
        <xdr:cNvPr id="5" name="Text 1"/>
        <xdr:cNvSpPr txBox="1">
          <a:spLocks noChangeArrowheads="1"/>
        </xdr:cNvSpPr>
      </xdr:nvSpPr>
      <xdr:spPr bwMode="auto">
        <a:xfrm>
          <a:off x="0" y="276225"/>
          <a:ext cx="9267825" cy="1038225"/>
        </a:xfrm>
        <a:prstGeom prst="rect">
          <a:avLst/>
        </a:prstGeom>
        <a:no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A business process is the activity that is performed in a business area.  For example, the business process of the Payroll Department is to pay the employees.  To carry out this process, the Payroll Department may add, modify, or delete the employees payroll master file residing in the computer.  The process can stand alone, but the activity cannot.  Payroll is the process, and changes to the master file are the activities that support the process.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A business process is </a:t>
          </a:r>
          <a:r>
            <a:rPr lang="en-US" sz="1000" b="1" i="0" u="sng" strike="noStrike">
              <a:solidFill>
                <a:srgbClr val="000000"/>
              </a:solidFill>
              <a:latin typeface="Arial"/>
              <a:cs typeface="Arial"/>
            </a:rPr>
            <a:t>NOT</a:t>
          </a:r>
          <a:r>
            <a:rPr lang="en-US" sz="1000" b="0" i="0" strike="noStrike">
              <a:solidFill>
                <a:srgbClr val="000000"/>
              </a:solidFill>
              <a:latin typeface="Arial"/>
              <a:cs typeface="Arial"/>
            </a:rPr>
            <a:t> a computer application, a job title, hardware, or software.</a:t>
          </a:r>
        </a:p>
        <a:p>
          <a:pPr algn="l" rtl="0">
            <a:defRPr sz="1000"/>
          </a:pPr>
          <a:endParaRPr lang="en-US" sz="10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257970</xdr:colOff>
      <xdr:row>3</xdr:row>
      <xdr:rowOff>334169</xdr:rowOff>
    </xdr:from>
    <xdr:to>
      <xdr:col>13</xdr:col>
      <xdr:colOff>266700</xdr:colOff>
      <xdr:row>3</xdr:row>
      <xdr:rowOff>781053</xdr:rowOff>
    </xdr:to>
    <xdr:cxnSp macro="">
      <xdr:nvCxnSpPr>
        <xdr:cNvPr id="3" name="Straight Arrow Connector 2"/>
        <xdr:cNvCxnSpPr/>
      </xdr:nvCxnSpPr>
      <xdr:spPr>
        <a:xfrm rot="16200000" flipH="1">
          <a:off x="10116343" y="1134271"/>
          <a:ext cx="446884" cy="8730"/>
        </a:xfrm>
        <a:prstGeom prst="straightConnector1">
          <a:avLst/>
        </a:prstGeom>
        <a:ln w="38100">
          <a:tailEnd type="arrow"/>
        </a:ln>
        <a:scene3d>
          <a:camera prst="orthographicFront"/>
          <a:lightRig rig="threePt" dir="t"/>
        </a:scene3d>
        <a:sp3d>
          <a:bevelT/>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265907</xdr:colOff>
      <xdr:row>4</xdr:row>
      <xdr:rowOff>305591</xdr:rowOff>
    </xdr:from>
    <xdr:to>
      <xdr:col>12</xdr:col>
      <xdr:colOff>267495</xdr:colOff>
      <xdr:row>4</xdr:row>
      <xdr:rowOff>734218</xdr:rowOff>
    </xdr:to>
    <xdr:cxnSp macro="">
      <xdr:nvCxnSpPr>
        <xdr:cNvPr id="5" name="Straight Arrow Connector 4"/>
        <xdr:cNvCxnSpPr/>
      </xdr:nvCxnSpPr>
      <xdr:spPr>
        <a:xfrm rot="5400000">
          <a:off x="8205787" y="1995486"/>
          <a:ext cx="428627" cy="1588"/>
        </a:xfrm>
        <a:prstGeom prst="straightConnector1">
          <a:avLst/>
        </a:prstGeom>
        <a:ln w="38100">
          <a:tailEnd type="arrow"/>
        </a:ln>
        <a:scene3d>
          <a:camera prst="orthographicFront"/>
          <a:lightRig rig="threePt" dir="t"/>
        </a:scene3d>
        <a:sp3d>
          <a:bevelT/>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323849</xdr:colOff>
      <xdr:row>3</xdr:row>
      <xdr:rowOff>339089</xdr:rowOff>
    </xdr:from>
    <xdr:to>
      <xdr:col>12</xdr:col>
      <xdr:colOff>333375</xdr:colOff>
      <xdr:row>3</xdr:row>
      <xdr:rowOff>809625</xdr:rowOff>
    </xdr:to>
    <xdr:cxnSp macro="">
      <xdr:nvCxnSpPr>
        <xdr:cNvPr id="10" name="Straight Arrow Connector 9"/>
        <xdr:cNvCxnSpPr/>
      </xdr:nvCxnSpPr>
      <xdr:spPr>
        <a:xfrm rot="16200000" flipH="1">
          <a:off x="8246744" y="1150619"/>
          <a:ext cx="470536" cy="9526"/>
        </a:xfrm>
        <a:prstGeom prst="straightConnector1">
          <a:avLst/>
        </a:prstGeom>
        <a:ln w="38100">
          <a:tailEnd type="arrow"/>
        </a:ln>
        <a:scene3d>
          <a:camera prst="orthographicFront"/>
          <a:lightRig rig="threePt" dir="t"/>
        </a:scene3d>
        <a:sp3d>
          <a:bevelT/>
        </a:sp3d>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9%20JAS09/Orange%20ISMS/Phase%202/Information%20Asset%20Register/Final/CMRM%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9%20JAS09/Orange%20ISMS/Phase%202/Information%20Asset%20Register/Final/Finance%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mit.karir/Documents/IRM/Uninor%20Risk%20Treatment%20Plan%20Template_rev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duction"/>
      <sheetName val="Must Read"/>
      <sheetName val="Asset Register"/>
      <sheetName val="Lists"/>
    </sheetNames>
    <sheetDataSet>
      <sheetData sheetId="0"/>
      <sheetData sheetId="1"/>
      <sheetData sheetId="2"/>
      <sheetData sheetId="3">
        <row r="4">
          <cell r="A4" t="str">
            <v>Paper</v>
          </cell>
        </row>
        <row r="5">
          <cell r="A5" t="str">
            <v>Information</v>
          </cell>
        </row>
        <row r="6">
          <cell r="A6" t="str">
            <v>Service</v>
          </cell>
        </row>
        <row r="7">
          <cell r="A7" t="str">
            <v>People</v>
          </cell>
        </row>
        <row r="8">
          <cell r="A8" t="str">
            <v>Software</v>
          </cell>
        </row>
        <row r="9">
          <cell r="A9" t="str">
            <v>Physical</v>
          </cell>
        </row>
        <row r="23">
          <cell r="A23" t="str">
            <v>1 - Negligible</v>
          </cell>
          <cell r="B23" t="str">
            <v>1 - Negligible</v>
          </cell>
          <cell r="C23" t="str">
            <v>1 - Negligible</v>
          </cell>
        </row>
        <row r="24">
          <cell r="A24" t="str">
            <v>2 - Low</v>
          </cell>
          <cell r="B24" t="str">
            <v>2 - Low</v>
          </cell>
          <cell r="C24" t="str">
            <v>2 - Low</v>
          </cell>
        </row>
        <row r="25">
          <cell r="A25" t="str">
            <v>3 - Moderate</v>
          </cell>
          <cell r="B25" t="str">
            <v>3 - Moderate</v>
          </cell>
          <cell r="C25" t="str">
            <v>3 - Moderate</v>
          </cell>
        </row>
        <row r="26">
          <cell r="A26" t="str">
            <v>4 - High</v>
          </cell>
          <cell r="B26" t="str">
            <v>4 - High</v>
          </cell>
          <cell r="C26" t="str">
            <v>4 - High</v>
          </cell>
        </row>
        <row r="27">
          <cell r="A27" t="str">
            <v>5 - Very High</v>
          </cell>
          <cell r="B27" t="str">
            <v>5 - Very High</v>
          </cell>
          <cell r="C27" t="str">
            <v>5 - Very High</v>
          </cell>
        </row>
        <row r="30">
          <cell r="A30" t="str">
            <v>FT Secret</v>
          </cell>
        </row>
        <row r="31">
          <cell r="A31" t="str">
            <v>FT Restricted</v>
          </cell>
        </row>
        <row r="32">
          <cell r="A32" t="str">
            <v>FT Confidential</v>
          </cell>
        </row>
        <row r="33">
          <cell r="A33" t="str">
            <v>FT Non-restricted</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troduction"/>
      <sheetName val="Must Read"/>
      <sheetName val="Asset Register"/>
      <sheetName val="Asset Register -S"/>
      <sheetName val="Lists"/>
    </sheetNames>
    <sheetDataSet>
      <sheetData sheetId="0" refreshError="1"/>
      <sheetData sheetId="1" refreshError="1"/>
      <sheetData sheetId="2"/>
      <sheetData sheetId="3" refreshError="1"/>
      <sheetData sheetId="4">
        <row r="4">
          <cell r="A4" t="str">
            <v>Paper</v>
          </cell>
        </row>
        <row r="12">
          <cell r="A12" t="str">
            <v>External Data Center</v>
          </cell>
        </row>
        <row r="13">
          <cell r="A13" t="str">
            <v>Data Center 8B</v>
          </cell>
        </row>
        <row r="14">
          <cell r="A14" t="str">
            <v>Data Center 7C</v>
          </cell>
        </row>
        <row r="15">
          <cell r="A15" t="str">
            <v>India MSC - GGN</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Version Control"/>
      <sheetName val="Introduction"/>
      <sheetName val="Gap Analysis Score"/>
      <sheetName val="Threat Control Score"/>
      <sheetName val="Information Asset Register"/>
      <sheetName val="Asset Grouping Sheet"/>
      <sheetName val="TV Applicability&amp;Likelihood"/>
      <sheetName val="Paper"/>
      <sheetName val="Information"/>
      <sheetName val=" Physical"/>
      <sheetName val="Services"/>
      <sheetName val=" Software"/>
      <sheetName val="People"/>
      <sheetName val="Hide"/>
      <sheetName val="RTP"/>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mit.karir" refreshedDate="40438.638637037038" createdVersion="3" refreshedVersion="3" minRefreshableVersion="3" recordCount="17">
  <cacheSource type="worksheet">
    <worksheetSource ref="B5:V22" sheet="Risk List"/>
  </cacheSource>
  <cacheFields count="21">
    <cacheField name="S.No" numFmtId="0">
      <sharedItems containsString="0" containsBlank="1" containsNumber="1" containsInteger="1" minValue="1" maxValue="15"/>
    </cacheField>
    <cacheField name="Process " numFmtId="0">
      <sharedItems containsBlank="1"/>
    </cacheField>
    <cacheField name="Information Container&#10;(Server,Application, warehouses,Laptops etc)" numFmtId="0">
      <sharedItems containsBlank="1"/>
    </cacheField>
    <cacheField name="Information Asset/Object for Assessment" numFmtId="0">
      <sharedItems containsBlank="1"/>
    </cacheField>
    <cacheField name="Asset / Object Type" numFmtId="0">
      <sharedItems containsNonDate="0" containsString="0" containsBlank="1"/>
    </cacheField>
    <cacheField name="Risk Event (Threat /Oppurtunity)" numFmtId="0">
      <sharedItems containsBlank="1"/>
    </cacheField>
    <cacheField name="Consequence&#10;" numFmtId="0">
      <sharedItems containsBlank="1"/>
    </cacheField>
    <cacheField name="Likelihood&#10;" numFmtId="0">
      <sharedItems containsBlank="1"/>
    </cacheField>
    <cacheField name="Consequence&#10;Value" numFmtId="0">
      <sharedItems containsBlank="1"/>
    </cacheField>
    <cacheField name="Likelihood Value" numFmtId="0">
      <sharedItems containsBlank="1"/>
    </cacheField>
    <cacheField name="Risk Value" numFmtId="0">
      <sharedItems containsString="0" containsBlank="1" containsNumber="1" containsInteger="1" minValue="0" maxValue="16"/>
    </cacheField>
    <cacheField name="Risk Rating" numFmtId="0">
      <sharedItems containsBlank="1"/>
    </cacheField>
    <cacheField name="Risk Rating Value" numFmtId="0">
      <sharedItems containsBlank="1" count="4">
        <s v="High"/>
        <s v="Medium"/>
        <s v="Very High"/>
        <m/>
      </sharedItems>
    </cacheField>
    <cacheField name="Existence and Effectiveness of Controls Deployed" numFmtId="0">
      <sharedItems containsBlank="1" count="16">
        <s v="Various vendors hardly have any security framework mapped to Uninor Infosec Policy"/>
        <s v="There are no Baseline security parameter setting document (Hardening) basis which OS is configured."/>
        <s v="Customer Personal Data collected from Core nodes is in database without encryption or with proper database protection"/>
        <s v="Generic ID's being used in Operating systems and Various Application GUI and Thick clients."/>
        <s v="No formal procedure of ID creation. ID created on direction of Uninor VAS SPOC."/>
        <s v="Weak or No passwords, No enforcement through OS aor application controls"/>
        <s v="Cron jobs use priviledge IDs with clear text passwords."/>
        <s v="Orcale database with Few VAS vendors have passwords of application is clear text."/>
        <s v="Remote sessions allow root login directly"/>
        <s v="No or Limited internet connectivity should be provided"/>
        <s v="Genric or Admin id used for these management systems"/>
        <s v="No AV or AV not updated, No monitoring of AV, Freware/shareware softwares being used."/>
        <s v="Some level of control is there but no formal change management procedure"/>
        <s v="One of the servers was found to have NATTED public IP"/>
        <s v="System security logs management has not been factored by any VAS partner. Adhoc level logs do exist."/>
        <m/>
      </sharedItems>
    </cacheField>
    <cacheField name="Existng Control Status" numFmtId="0">
      <sharedItems containsBlank="1"/>
    </cacheField>
    <cacheField name="Potential Risk Response" numFmtId="0">
      <sharedItems containsBlank="1" count="2">
        <s v="Mitigate Risk"/>
        <m/>
      </sharedItems>
    </cacheField>
    <cacheField name="Proposed Risk Strategy/ Controls" numFmtId="0">
      <sharedItems containsBlank="1" count="16" longText="1">
        <s v="1.) Security adminstrators should be part of the vendor organization.&#10;2.) Clear Security responibilities should be made and communicated to engineers working on systems."/>
        <s v="1.) VAS Vendor security/System adminstrator should develop a secure parameter settings document for OS. (Inputs may be taken from www.cisecurity.com, which is having baseline repository)&#10;2.) Basis this above vendor developed secure parameter hardening document system admin should impelement the same on systems.&#10;3.) Periodic review should be done basis this document."/>
        <s v="1.) VAS Vendor DBA adminstrator should develop a secure parameter settings document for Database being used such as Orcale or MySQL. (Inputs may be taken from www.cisecurity.com, which is having baseline repository)&#10;2.) Basis this above vendor developed secure parameter hardening document VAS vendor DBA's should impelement the same on various databases managed by them.&#10;3.) Periodic review should be done basis this document."/>
        <s v="1.) Each User or Administrator should be provided with Unique ID, and Nomecalture of the same should be that used in IDAM as per Access control Procedure.&#10;"/>
        <s v="1.) Any Operatiing system, Database or Application ID should be created through a formal ID creation procedure, duly Validated by the requester's Functional Head and Approved by VAS operations Head.&#10;2.) Rights and Roles should be provided basis the requirement or the Need.&#10;3.) User ID's should be reviewed periodically with the Requester functional head so that unwanted ID's can  be deleted."/>
        <s v="1.) Strong passwords should be enforced through OS and Applciation settings, in line with the Vendor Hardening standard aligned with Uninor's Policy.&#10;2.) Password Lockout, expiry should be implemented on OS and databases atleast."/>
        <s v="1.) Scripts should be controlled by ensuring proper rights to the file so that normal user are unable to access the same.&#10;2.) Use Normal userid's in scripts instead of priviledge id if not required by the application."/>
        <s v="1.) Passwords for various applications in database should be encrypted and not known to system admin also."/>
        <s v="1.) Root login directly through remote should be disabled and allowed only through &quot;su&quot;."/>
        <s v="1.) LAN zone accessing production network should have no or Limited site access required for operations.&#10;"/>
        <s v="1.) Every shift user to have his IDAM ID configured on the management desktops. "/>
        <s v="1.) The system should be joined on Uninor Domain.&#10;2.) User should not have Admin rights on these management desktops."/>
        <s v="1.) Uninor should provide partner with Change management philosphy basis which vendor should develop the change procedure so that changes are tracked effectively."/>
        <s v="1.) For Remote connectivity only VPN should be used, NAT should be removed from the machine."/>
        <s v="1.) Audit logging document should be prepared by each vendor's security adminstrator in order to help investigation at a later point in time."/>
        <m/>
      </sharedItems>
    </cacheField>
    <cacheField name="Risk Owner" numFmtId="0">
      <sharedItems containsBlank="1"/>
    </cacheField>
    <cacheField name="Responsibility of Implementing Controls" numFmtId="0">
      <sharedItems containsBlank="1"/>
    </cacheField>
    <cacheField name="Management Comment" numFmtId="0">
      <sharedItems containsNonDate="0" containsString="0" containsBlank="1"/>
    </cacheField>
    <cacheField name="Date of commets" numFmtId="0">
      <sharedItems containsNonDate="0" containsString="0" containsBlank="1"/>
    </cacheField>
  </cacheFields>
</pivotCacheDefinition>
</file>

<file path=xl/pivotCache/pivotCacheDefinition2.xml><?xml version="1.0" encoding="utf-8"?>
<pivotCacheDefinition xmlns="http://schemas.openxmlformats.org/spreadsheetml/2006/main" xmlns:r="http://schemas.openxmlformats.org/officeDocument/2006/relationships" r:id="rId1" refreshOnLoad="1" refreshedBy="Amit.karir" refreshedDate="40457.618977199076" createdVersion="3" refreshedVersion="3" minRefreshableVersion="3" recordCount="89">
  <cacheSource type="worksheet">
    <worksheetSource ref="A2:Q65006" sheet="Asset Register"/>
  </cacheSource>
  <cacheFields count="17">
    <cacheField name="S. No." numFmtId="0">
      <sharedItems containsString="0" containsBlank="1" containsNumber="1" containsInteger="1" minValue="1" maxValue="89"/>
    </cacheField>
    <cacheField name="Business Process 'L1'" numFmtId="0">
      <sharedItems containsBlank="1" count="5">
        <s v="COO"/>
        <m/>
        <s v="CMO" u="1"/>
        <s v="CHRO" u="1"/>
        <s v="CMO- CSD" u="1"/>
      </sharedItems>
    </cacheField>
    <cacheField name="Business Process 'L2'" numFmtId="0">
      <sharedItems containsBlank="1" count="12">
        <s v="CRBT and MCA Support"/>
        <s v="USSD"/>
        <s v="OTA-Smarttrust"/>
        <s v="One97"/>
        <s v="TeleDNA"/>
        <s v="Roamware"/>
        <m/>
        <s v="DND Process" u="1"/>
        <s v="CRM Design &amp; Reports" u="1"/>
        <s v="Contact Center Operations" u="1"/>
        <s v="CAF and AVAM Process" u="1"/>
        <s v="SR Management" u="1"/>
      </sharedItems>
    </cacheField>
    <cacheField name="Asset Name" numFmtId="0">
      <sharedItems containsBlank="1" count="212">
        <s v="Onsite L1 Support Team"/>
        <s v="Offsite L2 Support Team"/>
        <s v="Offiste L3 Development/DBA Team"/>
        <s v="Onsite Circle Engg"/>
        <s v="Offsite Comviva Business Ops Team"/>
        <s v="CRBT - MDB Server (2)"/>
        <s v="CRBT - Application Server AVAN (3)"/>
        <s v="CRBT - DB Server&#10;(Customer Number, HLR Flag)"/>
        <s v="SMS Push Server"/>
        <s v="Backup Server"/>
        <s v="Tone Player - HP OCMP (3/circle)"/>
        <s v="Content Management Server (CMS) (1)"/>
        <s v="Rync Scripts"/>
        <s v="CCC Url"/>
        <s v="Bulk provisioning URL"/>
        <s v="Reporting OMEGA URL"/>
        <s v="OAM GUI"/>
        <s v="Oracle Database"/>
        <s v="MySQL Database"/>
        <s v="Management Desktops"/>
        <s v="Management Laptops"/>
        <s v="Internet Connectivity"/>
        <s v="CRBT Service"/>
        <s v="MCA Service"/>
        <s v="Voice Portal Service"/>
        <s v="System Health Check Reports"/>
        <s v="System Documents"/>
        <s v="VPN Conenctivity"/>
        <s v="Provisioning Interface&#10;(SMS,USSD,CCC,Bulk,IVR etc)"/>
        <s v="Other Interfaces &#10;(SDP,ASAP,MSC etc)"/>
        <s v="L1 Support Team"/>
        <s v="Spice Digital Backend Team"/>
        <s v="USSD Gateway (DC+DR) (4)"/>
        <s v="Application Gateway (DC+DR) (2)"/>
        <s v="USSD URL"/>
        <s v="MIS Reports (Web Based)"/>
        <s v="Scripts (oam,Performance etc)"/>
        <s v="Putty"/>
        <s v="WinSCP"/>
        <s v="USSD Service &#10;(Short Codes and usage by customers)"/>
        <s v="L2 Support Team"/>
        <s v="Backend Technical team&#10;(development/DBA)"/>
        <s v="Application Server (2+2)&#10;(Veritas clustyer Manager, SunOS 5.10)"/>
        <s v="Backup Server&#10;(Veritas Backup, SunOS 5.10)"/>
        <s v="Cisco Switches"/>
        <s v="Tape Drive &#10;(SCSI)"/>
        <s v="Wipro OS Support Team&#10;(outsourced to Wipro team)"/>
        <s v="Customer Care Interface (URL)"/>
        <s v="Reporting DSTK URL"/>
        <s v="Online Traffic Monitoring URL (Graphs)"/>
        <s v="Development Platform (DP) GUI"/>
        <s v="CPS files (CD or Mail)"/>
        <s v="SIM Import Application"/>
        <s v="CSV to CCVS application"/>
        <s v="Oracle Database&#10;(Data Guard)"/>
        <s v="FTP Service with Application Server"/>
        <s v="Customer Data&#10;(MSISDN,IMEI,IMSI stored and viewable in GUI)"/>
        <s v="Support Team"/>
        <s v="IBD Server (Circle)"/>
        <s v="OBD Server (Circle)"/>
        <s v="CRS server (GNDC)"/>
        <s v="MIS URL"/>
        <s v="MIS Report (Excel Based)"/>
        <s v="My SQL Database"/>
        <s v="CDR text Files"/>
        <s v="SMSC System&#10;(Sigtran,Proc,ESME servers)"/>
        <s v="MIS System&#10;(System, Reports and GUI)"/>
        <s v="DB Server"/>
        <s v="CBC System&#10;(FE and NW Gateways)"/>
        <s v="LAN Switches"/>
        <s v="My SQL Database - SMSC"/>
        <s v="AppSMSC&#10;(Software, System viz Sigtran gateway, Portal ,ESME,Broadcast proc etc)"/>
        <s v="My SQL Database - AppSMSC"/>
        <s v="Mediation connectivity"/>
        <s v="Welcome Server"/>
        <s v="Roam Replicator"/>
        <s v="MIS Reports (Excel Based)"/>
        <m/>
        <s v="USB Drive" u="1"/>
        <s v="Back Ground Verification Agency" u="1"/>
        <s v="CLRA Data" u="1"/>
        <s v="Monthly compliance report (Partner sends)" u="1"/>
        <s v="Car Lease Companies" u="1"/>
        <s v="SLA and KPI report (Excel Files)" u="1"/>
        <s v="Bank Transfer Files (Excel File)&#10;(Org,Hub,Circle,Employee,Sal)" u="1"/>
        <s v="CRM Application" u="1"/>
        <s v="Hired Manpower consolidated Sheet (Excel)" u="1"/>
        <s v="CRM provisioning Module" u="1"/>
        <s v="KAM/RSE field Team" u="1"/>
        <s v="Aadress verification &amp; Monitoring&#10; (AVAM)Application" u="1"/>
        <s v="Call center Infrastructure" u="1"/>
        <s v="Employee Salary Data (Wage format)" u="1"/>
        <s v="Allsec Portal ID and Password Mail&#10;(First Time login)" u="1"/>
        <s v="Transport Policy" u="1"/>
        <s v="Employee Reimburement Data" u="1"/>
        <s v="Filled Forms + Photo by Employee" u="1"/>
        <s v="Filled CAF Forms&#10;(Customer related Data, Name,Addr,PAN etc)" u="1"/>
        <s v="Mobile Offerering Document" u="1"/>
        <s v="Vechile Invoices &amp; Cover Note" u="1"/>
        <s v="Full and Final Settlement (ZIP file)" u="1"/>
        <s v="DND Inter Operator Compliant&#10;(Interoperator complaint Portal)" u="1"/>
        <s v="Request Form (Employee Personal Data)" u="1"/>
        <s v="HLR Dump&#10;(Excel File)" u="1"/>
        <s v="Employee Master setup Data" u="1"/>
        <s v="Employee File (Post-Join) &#10;with Personal Information&#10;(Sal Negotiated, BGV, Position, Reporting, etc)" u="1"/>
        <s v="CLRA (Contract Labour regulation &amp; Abolition Act)Data" u="1"/>
        <s v="DND Requested/Deltion Subs List&#10;(Excel File)" u="1"/>
        <s v="Smartweb Portal" u="1"/>
        <s v="New Product Launch Plans" u="1"/>
        <s v="PF Challan,Form 5 &amp;10 (Manpower to TA)&#10;(Excel file)" u="1"/>
        <s v="Employee File (Pre-Join) &#10;with Personal Information&#10;(Sal Negotiated, BGV, Position, Reporting, etc)" u="1"/>
        <s v="Call Center Agents" u="1"/>
        <s v="Resignation letter" u="1"/>
        <s v="NDC Form" u="1"/>
        <s v="Training Manual &#10;(On Process,application and Systems)" u="1"/>
        <s v="DND Request White Mail/FAX" u="1"/>
        <s v="Filled CAF Forms" u="1"/>
        <s v="Process maps" u="1"/>
        <s v="FOS requirement Mail" u="1"/>
        <s v="Telemarketers" u="1"/>
        <s v="Talent Acquistion Support Team" u="1"/>
        <s v="Employee Papers (Pre-Join) &#10;with Personal Information&#10;(Sal Negotiated, BGV, Position, Reporting, etc)" u="1"/>
        <s v="Telemarketrs Registration Paper&#10;(DD, Registration Form etc)" u="1"/>
        <s v="Monthly compliance report" u="1"/>
        <s v="HR Talent Acquisition Manager" u="1"/>
        <s v="HRMS Module" u="1"/>
        <s v="Employee Data (Excel)&#10;(DOJ,DOB,Name,SAL,fathers name etc)" u="1"/>
        <s v="Allsec Web Portal" u="1"/>
        <s v="DND Data on Uninor Portal" u="1"/>
        <s v="Telemarketers Acknowledgment receipt" u="1"/>
        <s v="Consolidate list of exit employees(Excel)" u="1"/>
        <s v="Manpower Invoices" u="1"/>
        <s v="Infosys Team (HR Process)" u="1"/>
        <s v="Employee Compensation Plan" u="1"/>
        <s v="S&amp;E Data" u="1"/>
        <s v="S&amp;E (shops &amp; establishmentData" u="1"/>
        <s v="Backend Ops team" u="1"/>
        <s v="Subscriber Projection Data&#10;(Excel File/Email)" u="1"/>
        <s v="Doc MS Application" u="1"/>
        <s v="Lease MIS Report(Excel)" u="1"/>
        <s v="Supporting documents&#10;(Proof of identity and Address)" u="1"/>
        <s v="Candidate Approval Note&#10;(Personal Information Sal,BGV,Reporting etc)" u="1"/>
        <s v="MIS Data of Waivers" u="1"/>
        <s v="Forthnightly compliance rpeort" u="1"/>
        <s v="MIS data of CAF" u="1"/>
        <s v="Oscar Vendor" u="1"/>
        <s v="Product offering Document &#10;(Except pricing), Post Launch" u="1"/>
        <s v="Reimbursement Query File (Excel)" u="1"/>
        <s v="Warehouse AV Agency" u="1"/>
        <s v="DND Requested Email" u="1"/>
        <s v="Request Form" u="1"/>
        <s v="Aprajitha - Third party partner (Chennai)" u="1"/>
        <s v="E-Load SIM &#10;(Activation request)" u="1"/>
        <s v="Customer details&#10;(Text File)" u="1"/>
        <s v="Call Center Customer Voice Recording" u="1"/>
        <s v="Back ground Verification Sheets (Excel file)" u="1"/>
        <s v="MIS Data of Sales" u="1"/>
        <s v="Vechile Service Records(Excel)" u="1"/>
        <s v="Physical Record Manageemnt(PRM)" u="1"/>
        <s v="Employee Request MIS Report (Excel)" u="1"/>
        <s v="Joining Kit&#10;(SIM,Blank Forms,DOC,COC etc)" u="1"/>
        <s v="CSD SOP's" u="1"/>
        <s v="Training Content(PPT)" u="1"/>
        <s v="MIS Data of call center" u="1"/>
        <s v="Allsec Team" u="1"/>
        <s v="Car Insurance" u="1"/>
        <s v="Demand Draft (Salary)" u="1"/>
        <s v="Employee Email ID Creation Form" u="1"/>
        <s v="Medical Records" u="1"/>
        <s v="Bank Transfer Files&#10;(Org,Hub,Circle,Employee,Sal)" u="1"/>
        <s v="Relieving letter" u="1"/>
        <s v="IT Infrastructure at AV Agency" u="1"/>
        <s v="Contact Center Planning Data" u="1"/>
        <s v="Distribution Management System" u="1"/>
        <s v="Dispatcher Application" u="1"/>
        <s v="Call Volume Data at CC&#10;(Excel File/Email)" u="1"/>
        <s v="Retailers and Distribution Network" u="1"/>
        <s v="MIS Data Complaints" u="1"/>
        <s v="Wage Register" u="1"/>
        <s v="Acknowledgement List of DND&#10;(Excel File)" u="1"/>
        <s v="End to End Test Cases" u="1"/>
        <s v="Cab Roaster (Excel)" u="1"/>
        <s v="Hire Profile Word Document" u="1"/>
        <s v="Weekly Report (Excel File)&#10;(Personal Information Sal,BGV,Reporting etc)" u="1"/>
        <s v="Customer Billing Data&#10;(Customer personnel information including CDR)" u="1"/>
        <s v="Audit Reports" u="1"/>
        <s v="Quotation Form" u="1"/>
        <s v="Final Paysheets" u="1"/>
        <s v="MIS Data Stores" u="1"/>
        <s v="ACD" u="1"/>
        <s v="Car Lease Policy (Doc)" u="1"/>
        <s v="BRS,SRS/FRS" u="1"/>
        <s v="Contact Center Partners" u="1"/>
        <s v="HR Policies" u="1"/>
        <s v="Employee Guidelines" u="1"/>
        <s v="First Cut Payslip and Reimbursement" u="1"/>
        <s v="Cab Service" u="1"/>
        <s v="HR E-Mail Accounts" u="1"/>
        <s v="Welcome Email (for sending welcome mails)" u="1"/>
        <s v="Manpower Agencies" u="1"/>
        <s v="RC Original" u="1"/>
        <s v="Product offering Document" u="1"/>
        <s v="IT Infrastructure at Distributor/Retailer Agency" u="1"/>
        <s v="E-Load SIM (Activation request)" u="1"/>
        <s v="Filled CAF Scanned Copy" u="1"/>
        <s v="Joinee Information (Excel File)&#10;(Personal Information,Sal, DOB,DOJ etc)" u="1"/>
        <s v="Finance Team" u="1"/>
        <s v="UAT Documents" u="1"/>
        <s v="Email (Global ID &amp; Passwords)" u="1"/>
        <s v="Contracts of Contract Consultant Staff" u="1"/>
        <s v="Journal Voucher (earning,deduction,PF Operating unit &amp; cost center wise)&#10;(Use by finance and HR)" u="1"/>
        <s v="CC IVR" u="1"/>
      </sharedItems>
    </cacheField>
    <cacheField name="Asset Type" numFmtId="0">
      <sharedItems containsBlank="1" count="8">
        <s v="People"/>
        <s v="Software"/>
        <s v="Physical"/>
        <s v="Electronic"/>
        <s v="Service"/>
        <m/>
        <s v="Paper" u="1"/>
        <s v="Services" u="1"/>
      </sharedItems>
    </cacheField>
    <cacheField name="Information Asset Location &#10;(internal containers)(Server,application,people)" numFmtId="0">
      <sharedItems containsBlank="1"/>
    </cacheField>
    <cacheField name="Information Asset Location &#10;(External containers)(Server,application,people)" numFmtId="0">
      <sharedItems containsBlank="1"/>
    </cacheField>
    <cacheField name="Asset Container (F+G)" numFmtId="0">
      <sharedItems containsBlank="1" count="87">
        <s v="N/A,N/A"/>
        <s v="AVAN System,"/>
        <s v=""/>
        <s v="Vendor Desktops,Laptops,"/>
        <s v="Application Server, Desktops,"/>
        <s v="Application Server, USSD Gateway,"/>
        <s v="Sun storage, App server FTP Location,"/>
        <s v="Sun Storage,"/>
        <s v="Oracle Database,"/>
        <m/>
        <s v="ERP System," u="1"/>
        <s v="HR Onboarding SPOC," u="1"/>
        <s v="Cupboards of Retailers/COCO/FOFO Stores" u="1"/>
        <s v="CSD Laptop," u="1"/>
        <s v="CRM application,CC Agents" u="1"/>
        <s v="Compliance Team," u="1"/>
        <s v="HR payroll SPOC Laptop, Email Account, HR Payroll team,Allsec Team (Chennai) , Allsec email" u="1"/>
        <s v=",Cholamandalam Site" u="1"/>
        <s v="HR payroll SPOC,HDFC Bank" u="1"/>
        <s v="HR Onboarding SPOC,Infosys Team, email box" u="1"/>
        <s v="Verint Voice logger (CC)," u="1"/>
        <s v=",Allsec Portal" u="1"/>
        <s v="HR TA laptop,HR TA Laptop" u="1"/>
        <s v="Cupboards of Retailers/COCO/FOFO Stores, AV Warehouse" u="1"/>
        <s v="Email, Laptops CSD, Laptops Circle CSD Heads," u="1"/>
        <s v="Workspace," u="1"/>
        <s v="Smartweb Portal" u="1"/>
        <s v="CSD Laptop,  Knowledge Bank FTP Site," u="1"/>
        <s v="Legal, Hubs, SO HR emails/laptops,HR Compliance laptop" u="1"/>
        <s v="N/A" u="1"/>
        <s v="HR payroll SPOC Laptop, Email Account,Allsec Server Database, Allsec team" u="1"/>
        <s v="HR payroll SPOC Laptop, Email Account,Allsec Server Database" u="1"/>
        <s v="Email, Laptops CSD-SO, Laptops MKT-SO, Laptops Circle CSD,CC agents, CC Trainer" u="1"/>
        <s v="HR (Business Process SPOC) Laptop," u="1"/>
        <s v="Admin Laptops, FS /Admin Share,Transport Vendor" u="1"/>
        <s v="Admin Cupboard," u="1"/>
        <s v="Cupboards of Retailers/COCO/FOFO Stores, AV Agency Filed Team" u="1"/>
        <s v="HR (Business process SPOC), HR Ops Team, HR Email Accounts," u="1"/>
        <s v="HR (Business process SPOC), HR Ops Team," u="1"/>
        <s v="HR Compliance laptop" u="1"/>
        <s v="Employee File(HR Ops Team)," u="1"/>
        <s v="ALD,Hertz, LP,N/A" u="1"/>
        <s v=",N/A" u="1"/>
        <s v=",Allsec Location" u="1"/>
        <s v="Finance Team," u="1"/>
        <s v="DocMS," u="1"/>
        <s v="Email, Laptops CSD-SO,ACD" u="1"/>
        <s v="Compliance Manager laptop, Ourworkspace," u="1"/>
        <s v="HR payroll SPOC Laptop, Email Account,Smartweb Portal" u="1"/>
        <s v="Email Account, CSD laptop," u="1"/>
        <s v="Allsec Location" u="1"/>
        <s v="HR payroll SPOC," u="1"/>
        <s v="Cholamandalam Site" u="1"/>
        <s v="HR Cupboard," u="1"/>
        <s v=",Smartweb Portal" u="1"/>
        <s v="Comliance Head SO and Hub,Aprajitha Partner" u="1"/>
        <s v="HR Onboarding SPOC,Infosys team" u="1"/>
        <s v=",Allsec Server Database" u="1"/>
        <s v="HR Onboarding SPOC, HRMS(ERP),Infosys team" u="1"/>
        <s v="HR Laptop, Email Accounts," u="1"/>
        <s v="HR Compliance laptop, Legal Laptop,Aprajitha Partner" u="1"/>
        <s v="HR payroll SPOC, Oracle Financial, Finance Wipro Team,Smartweb Portal, Allsec team" u="1"/>
        <s v="Allsec Portal" u="1"/>
        <s v="Allsec Server Database" u="1"/>
        <s v="TA HR Laptop, HR Email Accounts," u="1"/>
        <s v="Email, Laptops CSD-SO, Circle CSD Heads," u="1"/>
        <s v="CRM application," u="1"/>
        <s v="Car Fleet Desktop(Uninor)," u="1"/>
        <s v="HR (Business Prcoess SPOC)," u="1"/>
        <s v="HR (Business Process SPOC)," u="1"/>
        <s v="CSD Laptops," u="1"/>
        <s v="Employee Mail," u="1"/>
        <s v="Email, Laptops CSD-SO and MKT-SO," u="1"/>
        <s v="HR Laptop,HR TA Laptop" u="1"/>
        <s v="Mailbox of HR and service desk," u="1"/>
        <s v="Circle Nodal Team,Telemarketers SPOC" u="1"/>
        <s v="Car Fleet Desktop(Uninor), HR Team," u="1"/>
        <s v="Uninor office," u="1"/>
        <s v="HR payroll SPOC,Smartweb Portal" u="1"/>
        <s v="," u="1"/>
        <s v="TA HR Laptop, Synergy Application,Job Consultants" u="1"/>
        <s v="DND Application Server," u="1"/>
        <s v=",HR Compliance laptop" u="1"/>
        <s v="Employee File, Cupboard," u="1"/>
        <s v="CSD-DND SO team,Web portal" u="1"/>
        <s v="HR Laptop, Synergy Application,Job Consultants" u="1"/>
        <s v="HR (Business process SPOC) Laptop, HR Ops Team Laptop, HR Email Accounts," u="1"/>
      </sharedItems>
    </cacheField>
    <cacheField name="Asset Owner&#10;(Role)" numFmtId="0">
      <sharedItems containsNonDate="0" containsString="0" containsBlank="1"/>
    </cacheField>
    <cacheField name="Asset Custodian&#10;(Role)" numFmtId="0">
      <sharedItems containsNonDate="0" containsString="0" containsBlank="1"/>
    </cacheField>
    <cacheField name="Cofidentiality Rating" numFmtId="0">
      <sharedItems containsBlank="1"/>
    </cacheField>
    <cacheField name="Integrity Rating" numFmtId="0">
      <sharedItems containsBlank="1"/>
    </cacheField>
    <cacheField name="Availability Rating" numFmtId="0">
      <sharedItems containsBlank="1"/>
    </cacheField>
    <cacheField name="Asset Classification" numFmtId="0">
      <sharedItems containsBlank="1"/>
    </cacheField>
    <cacheField name="Asset Criticality Value" numFmtId="0">
      <sharedItems containsString="0" containsBlank="1" containsNumber="1" minValue="3" maxValue="6"/>
    </cacheField>
    <cacheField name="Classification of Assets" numFmtId="0">
      <sharedItems containsBlank="1"/>
    </cacheField>
    <cacheField name="Asset Criticality Rating" numFmtId="0">
      <sharedItems containsString="0" containsBlank="1" containsNumber="1" containsInteger="1" minValue="1" maxValue="5" count="6">
        <n v="3"/>
        <n v="4"/>
        <n v="2"/>
        <m/>
        <n v="1" u="1"/>
        <n v="5" u="1"/>
      </sharedItems>
    </cacheField>
  </cacheFields>
</pivotCacheDefinition>
</file>

<file path=xl/pivotCache/pivotCacheRecords1.xml><?xml version="1.0" encoding="utf-8"?>
<pivotCacheRecords xmlns="http://schemas.openxmlformats.org/spreadsheetml/2006/main" xmlns:r="http://schemas.openxmlformats.org/officeDocument/2006/relationships" count="17">
  <r>
    <n v="1"/>
    <s v="VAS Operations"/>
    <s v="CRBT and MCA Systems"/>
    <s v="Support Team"/>
    <m/>
    <s v="Overall Security of systems can be weak due to absence or lack of Security framework and security repsonsibilities within the managed VAS operations."/>
    <s v="Medium"/>
    <s v="Frequent"/>
    <s v="2"/>
    <s v="4"/>
    <n v="8"/>
    <s v="3"/>
    <x v="0"/>
    <x v="0"/>
    <s v="No Control"/>
    <x v="0"/>
    <x v="0"/>
    <s v="VAS Operations"/>
    <s v="VAS partner"/>
    <m/>
    <m/>
  </r>
  <r>
    <n v="2"/>
    <s v="VAS Operations"/>
    <m/>
    <m/>
    <m/>
    <s v="VAS services can be hampered through DOS or other known weakness of Operating system due to lack of Operating system hardening standard."/>
    <s v="Medium"/>
    <s v="Frequent"/>
    <s v="2"/>
    <s v="4"/>
    <n v="8"/>
    <s v="3"/>
    <x v="0"/>
    <x v="1"/>
    <s v="No Control"/>
    <x v="0"/>
    <x v="1"/>
    <s v="VAS Operations"/>
    <s v="VAS partner"/>
    <m/>
    <m/>
  </r>
  <r>
    <n v="3"/>
    <s v="VAS Operations"/>
    <m/>
    <m/>
    <m/>
    <s v="Customer personal Data such as MSISDN,IMSI, Subscrption data can be compromised by malacious user due to lack of hardening standards for Database such as Oracle and MySQL."/>
    <s v="Low"/>
    <s v="Frequent"/>
    <s v="1"/>
    <s v="4"/>
    <n v="4"/>
    <s v="2"/>
    <x v="1"/>
    <x v="2"/>
    <s v="No Control"/>
    <x v="0"/>
    <x v="2"/>
    <s v="VAS Operations"/>
    <s v="VAS partner"/>
    <m/>
    <m/>
  </r>
  <r>
    <n v="4"/>
    <s v="VAS Operations"/>
    <m/>
    <m/>
    <m/>
    <s v="Accountability within VAS operations cannot be clearly distingusied thus making investigations difficult due to use of generic ID for various Applications and OS adminstration"/>
    <s v="Medium"/>
    <s v="Frequent"/>
    <s v="2"/>
    <s v="4"/>
    <n v="8"/>
    <s v="3"/>
    <x v="0"/>
    <x v="3"/>
    <s v="No Control"/>
    <x v="0"/>
    <x v="3"/>
    <s v="VAS Operations"/>
    <s v="VAS partner"/>
    <m/>
    <m/>
  </r>
  <r>
    <n v="5"/>
    <s v="VAS Operations"/>
    <m/>
    <m/>
    <m/>
    <s v="Irreleavant ID may be created or remain existant which may be used for malacious activity due to lack of User Management procedure and lack of clarity to Uninor VAS operations team"/>
    <s v="High"/>
    <s v="Frequent"/>
    <s v="3"/>
    <s v="4"/>
    <n v="12"/>
    <s v="4"/>
    <x v="2"/>
    <x v="4"/>
    <s v="Control Deployed-Ineffective"/>
    <x v="0"/>
    <x v="4"/>
    <s v="VAS Operations"/>
    <s v="Uninor VAS SPOC"/>
    <m/>
    <m/>
  </r>
  <r>
    <n v="6"/>
    <s v="VAS Operations"/>
    <m/>
    <m/>
    <m/>
    <s v="VAS systems can be misused by a malacious user by breaking the password due to weak password management standards applied on OS and application GUI's."/>
    <s v="High"/>
    <s v="Frequent"/>
    <s v="3"/>
    <s v="4"/>
    <n v="12"/>
    <s v="4"/>
    <x v="2"/>
    <x v="5"/>
    <s v="No Control"/>
    <x v="0"/>
    <x v="5"/>
    <s v="VAS Operations"/>
    <s v="VAS partner"/>
    <m/>
    <m/>
  </r>
  <r>
    <n v="7"/>
    <s v="VAS Operations"/>
    <m/>
    <m/>
    <m/>
    <s v="Administraive passwords can be compromised by insider or an unauthroized use due to clear text passwords stored in various Scripts running as cron jobs including FTP scripts"/>
    <s v="High"/>
    <s v="Frequent"/>
    <s v="3"/>
    <s v="4"/>
    <n v="12"/>
    <s v="4"/>
    <x v="2"/>
    <x v="6"/>
    <s v="No Control"/>
    <x v="0"/>
    <x v="6"/>
    <s v="VAS Operations"/>
    <s v="VAS partner"/>
    <m/>
    <m/>
  </r>
  <r>
    <n v="8"/>
    <s v="VAS Operations"/>
    <m/>
    <m/>
    <m/>
    <s v="Various VAS GUI application can be misused by insiders or unauthorized users and forge the identity due to database storing credetials in clear text"/>
    <s v="Very High"/>
    <s v="Frequent"/>
    <s v="4"/>
    <s v="4"/>
    <n v="16"/>
    <s v="4"/>
    <x v="2"/>
    <x v="7"/>
    <s v="Control Deployed-Needs Improvement"/>
    <x v="0"/>
    <x v="7"/>
    <s v="VAS Operations"/>
    <s v="VAS partner"/>
    <m/>
    <m/>
  </r>
  <r>
    <n v="9"/>
    <s v="VAS Operations"/>
    <m/>
    <m/>
    <m/>
    <s v="Accountability of user may not be established due to Root access allowed directly via telnet or putty session."/>
    <s v="Medium"/>
    <s v="Frequent"/>
    <s v="2"/>
    <s v="4"/>
    <n v="8"/>
    <s v="3"/>
    <x v="0"/>
    <x v="8"/>
    <s v="No Control"/>
    <x v="0"/>
    <x v="8"/>
    <s v="VAS Operations"/>
    <s v="VAS partner"/>
    <m/>
    <m/>
  </r>
  <r>
    <n v="10"/>
    <s v="VAS Operations"/>
    <m/>
    <m/>
    <m/>
    <s v="International remote access may take place leading to serious license violation due to desktop management systems used for production acess has internet access enabling them to use remote access sites."/>
    <s v="Very High"/>
    <s v="Frequent"/>
    <s v="4"/>
    <s v="4"/>
    <n v="16"/>
    <s v="4"/>
    <x v="2"/>
    <x v="9"/>
    <s v="Control Deployed-Ineffective"/>
    <x v="0"/>
    <x v="9"/>
    <s v="VAS Operations"/>
    <s v="IT Operations"/>
    <m/>
    <m/>
  </r>
  <r>
    <n v="11"/>
    <s v="VAS Operations"/>
    <m/>
    <m/>
    <m/>
    <s v="Management desktops can be misused by an insider and still get away due Unique IDAM IDs not configured on these systems"/>
    <s v="Medium"/>
    <s v="Frequent"/>
    <s v="2"/>
    <s v="4"/>
    <n v="8"/>
    <s v="3"/>
    <x v="0"/>
    <x v="10"/>
    <s v="No Control"/>
    <x v="0"/>
    <x v="10"/>
    <s v="VAS Operations"/>
    <s v="IT Operations"/>
    <m/>
    <m/>
  </r>
  <r>
    <n v="12"/>
    <s v="VAS Operations"/>
    <m/>
    <m/>
    <m/>
    <s v="Internal Management LAN may get infected due to usage of untrusted Vendor laptops"/>
    <s v="High"/>
    <s v="Intermittent"/>
    <s v="3"/>
    <s v="3"/>
    <n v="9"/>
    <s v="3"/>
    <x v="0"/>
    <x v="11"/>
    <s v="No Control"/>
    <x v="0"/>
    <x v="11"/>
    <m/>
    <m/>
    <m/>
    <m/>
  </r>
  <r>
    <n v="13"/>
    <s v="VAS Operations"/>
    <m/>
    <m/>
    <m/>
    <s v="Operations may not be managed in consitent manner thus impacting availability and customer experience or impacting productivity because of repeat work due to lack of operating procedures such as change management, configuration management etc."/>
    <s v="Medium"/>
    <s v="Intermittent"/>
    <s v="2"/>
    <s v="3"/>
    <n v="6"/>
    <s v="2"/>
    <x v="1"/>
    <x v="12"/>
    <s v="Control Deployed-Needs Improvement"/>
    <x v="0"/>
    <x v="12"/>
    <m/>
    <m/>
    <m/>
    <m/>
  </r>
  <r>
    <n v="14"/>
    <s v="VAS Operations"/>
    <m/>
    <m/>
    <m/>
    <s v="VAS servers can be compromised by external world due ti use of NATTING with public IP and weak FW Policies."/>
    <s v="High"/>
    <s v="Occassional"/>
    <s v="3"/>
    <s v="2"/>
    <n v="6"/>
    <s v="2"/>
    <x v="1"/>
    <x v="13"/>
    <s v="Control Deployed-Ineffective"/>
    <x v="0"/>
    <x v="13"/>
    <m/>
    <m/>
    <m/>
    <m/>
  </r>
  <r>
    <n v="15"/>
    <s v="VAS Operations"/>
    <m/>
    <m/>
    <m/>
    <s v="The malacious user may not be caught or penalized due to lack of auditing logging on VAS servers and Databases"/>
    <s v="Medium"/>
    <s v="Frequent"/>
    <s v="2"/>
    <s v="4"/>
    <n v="8"/>
    <s v="3"/>
    <x v="0"/>
    <x v="14"/>
    <s v="No Control"/>
    <x v="0"/>
    <x v="14"/>
    <m/>
    <m/>
    <m/>
    <m/>
  </r>
  <r>
    <m/>
    <m/>
    <m/>
    <m/>
    <m/>
    <s v="New system deployments - security testing"/>
    <m/>
    <m/>
    <m/>
    <m/>
    <m/>
    <m/>
    <x v="3"/>
    <x v="15"/>
    <m/>
    <x v="1"/>
    <x v="15"/>
    <m/>
    <m/>
    <m/>
    <m/>
  </r>
  <r>
    <m/>
    <m/>
    <m/>
    <m/>
    <m/>
    <m/>
    <m/>
    <m/>
    <s v="0"/>
    <s v="0"/>
    <n v="0"/>
    <s v="0"/>
    <x v="3"/>
    <x v="15"/>
    <m/>
    <x v="1"/>
    <x v="15"/>
    <m/>
    <m/>
    <m/>
    <m/>
  </r>
</pivotCacheRecords>
</file>

<file path=xl/pivotCache/pivotCacheRecords2.xml><?xml version="1.0" encoding="utf-8"?>
<pivotCacheRecords xmlns="http://schemas.openxmlformats.org/spreadsheetml/2006/main" xmlns:r="http://schemas.openxmlformats.org/officeDocument/2006/relationships" count="89">
  <r>
    <n v="1"/>
    <x v="0"/>
    <x v="0"/>
    <x v="0"/>
    <x v="0"/>
    <s v="N/A"/>
    <s v="N/A"/>
    <x v="0"/>
    <m/>
    <m/>
    <s v="1 - Negligible"/>
    <s v="1 - Negligible"/>
    <s v="4 - High"/>
    <m/>
    <n v="4"/>
    <s v="Medium"/>
    <x v="0"/>
  </r>
  <r>
    <n v="2"/>
    <x v="0"/>
    <x v="0"/>
    <x v="1"/>
    <x v="0"/>
    <s v="N/A"/>
    <s v="N/A"/>
    <x v="0"/>
    <m/>
    <m/>
    <s v="1 - Negligible"/>
    <s v="1 - Negligible"/>
    <s v="4 - High"/>
    <m/>
    <n v="4"/>
    <s v="Medium"/>
    <x v="0"/>
  </r>
  <r>
    <n v="3"/>
    <x v="0"/>
    <x v="0"/>
    <x v="2"/>
    <x v="0"/>
    <s v="N/A"/>
    <s v="N/A"/>
    <x v="0"/>
    <m/>
    <m/>
    <s v="1 - Negligible"/>
    <s v="1 - Negligible"/>
    <s v="4 - High"/>
    <m/>
    <n v="4"/>
    <s v="Medium"/>
    <x v="0"/>
  </r>
  <r>
    <n v="4"/>
    <x v="0"/>
    <x v="0"/>
    <x v="3"/>
    <x v="0"/>
    <s v="N/A"/>
    <s v="N/A"/>
    <x v="0"/>
    <m/>
    <m/>
    <s v="1 - Negligible"/>
    <s v="1 - Negligible"/>
    <s v="4 - High"/>
    <m/>
    <n v="4"/>
    <s v="Medium"/>
    <x v="0"/>
  </r>
  <r>
    <n v="5"/>
    <x v="0"/>
    <x v="0"/>
    <x v="4"/>
    <x v="0"/>
    <s v="N/A"/>
    <s v="N/A"/>
    <x v="0"/>
    <m/>
    <m/>
    <s v="1 - Negligible"/>
    <s v="1 - Negligible"/>
    <s v="4 - High"/>
    <m/>
    <n v="4"/>
    <s v="Medium"/>
    <x v="0"/>
  </r>
  <r>
    <n v="6"/>
    <x v="0"/>
    <x v="0"/>
    <x v="5"/>
    <x v="1"/>
    <s v="N/A"/>
    <s v="N/A"/>
    <x v="0"/>
    <m/>
    <m/>
    <s v="2 - Low"/>
    <s v="3 - Moderate"/>
    <s v="4 - High"/>
    <m/>
    <n v="5"/>
    <s v="High"/>
    <x v="1"/>
  </r>
  <r>
    <n v="7"/>
    <x v="0"/>
    <x v="0"/>
    <x v="6"/>
    <x v="1"/>
    <s v="N/A"/>
    <s v="N/A"/>
    <x v="0"/>
    <m/>
    <m/>
    <s v="2 - Low"/>
    <s v="3 - Moderate"/>
    <s v="4 - High"/>
    <m/>
    <n v="5"/>
    <s v="High"/>
    <x v="1"/>
  </r>
  <r>
    <n v="8"/>
    <x v="0"/>
    <x v="0"/>
    <x v="7"/>
    <x v="1"/>
    <s v="N/A"/>
    <s v="N/A"/>
    <x v="0"/>
    <m/>
    <m/>
    <s v="2 - Low"/>
    <s v="3 - Moderate"/>
    <s v="4 - High"/>
    <m/>
    <n v="5"/>
    <s v="High"/>
    <x v="1"/>
  </r>
  <r>
    <n v="9"/>
    <x v="0"/>
    <x v="0"/>
    <x v="8"/>
    <x v="1"/>
    <s v="N/A"/>
    <s v="N/A"/>
    <x v="0"/>
    <m/>
    <m/>
    <s v="2 - Low"/>
    <s v="3 - Moderate"/>
    <s v="4 - High"/>
    <m/>
    <n v="5"/>
    <s v="High"/>
    <x v="1"/>
  </r>
  <r>
    <n v="10"/>
    <x v="0"/>
    <x v="0"/>
    <x v="9"/>
    <x v="2"/>
    <s v="N/A"/>
    <s v="N/A"/>
    <x v="0"/>
    <m/>
    <m/>
    <s v="2 - Low"/>
    <s v="3 - Moderate"/>
    <s v="4 - High"/>
    <m/>
    <n v="5"/>
    <s v="High"/>
    <x v="1"/>
  </r>
  <r>
    <n v="11"/>
    <x v="0"/>
    <x v="0"/>
    <x v="10"/>
    <x v="1"/>
    <s v="N/A"/>
    <s v="N/A"/>
    <x v="0"/>
    <m/>
    <m/>
    <s v="2 - Low"/>
    <s v="2 - Low"/>
    <s v="4 - High"/>
    <m/>
    <n v="5"/>
    <s v="High"/>
    <x v="1"/>
  </r>
  <r>
    <n v="12"/>
    <x v="0"/>
    <x v="0"/>
    <x v="11"/>
    <x v="2"/>
    <s v="N/A"/>
    <s v="N/A"/>
    <x v="0"/>
    <m/>
    <m/>
    <s v="2 - Low"/>
    <s v="2 - Low"/>
    <s v="4 - High"/>
    <m/>
    <n v="5"/>
    <s v="High"/>
    <x v="1"/>
  </r>
  <r>
    <n v="13"/>
    <x v="0"/>
    <x v="0"/>
    <x v="12"/>
    <x v="3"/>
    <s v="AVAN System"/>
    <s v=""/>
    <x v="1"/>
    <m/>
    <m/>
    <s v="3 - Moderate"/>
    <s v="4 - High"/>
    <s v="3 - Moderate"/>
    <s v="Uninor.Confidential"/>
    <n v="6"/>
    <s v="High"/>
    <x v="1"/>
  </r>
  <r>
    <n v="14"/>
    <x v="0"/>
    <x v="0"/>
    <x v="13"/>
    <x v="1"/>
    <s v="N/A"/>
    <s v="N/A"/>
    <x v="0"/>
    <m/>
    <m/>
    <s v="3 - Moderate"/>
    <s v="3 - Moderate"/>
    <s v="4 - High"/>
    <m/>
    <n v="6"/>
    <s v="High"/>
    <x v="1"/>
  </r>
  <r>
    <n v="15"/>
    <x v="0"/>
    <x v="0"/>
    <x v="14"/>
    <x v="1"/>
    <s v="N/A"/>
    <s v="N/A"/>
    <x v="0"/>
    <m/>
    <m/>
    <s v="3 - Moderate"/>
    <s v="3 - Moderate"/>
    <s v="4 - High"/>
    <m/>
    <n v="6"/>
    <s v="High"/>
    <x v="1"/>
  </r>
  <r>
    <n v="16"/>
    <x v="0"/>
    <x v="0"/>
    <x v="15"/>
    <x v="1"/>
    <s v="N/A"/>
    <s v="N/A"/>
    <x v="0"/>
    <m/>
    <m/>
    <s v="3 - Moderate"/>
    <s v="3 - Moderate"/>
    <s v="3 - Moderate"/>
    <m/>
    <n v="5"/>
    <s v="High"/>
    <x v="1"/>
  </r>
  <r>
    <n v="17"/>
    <x v="0"/>
    <x v="0"/>
    <x v="16"/>
    <x v="1"/>
    <s v="N/A"/>
    <s v="N/A"/>
    <x v="0"/>
    <m/>
    <m/>
    <s v="3 - Moderate"/>
    <s v="3 - Moderate"/>
    <s v="3 - Moderate"/>
    <m/>
    <n v="5"/>
    <s v="High"/>
    <x v="1"/>
  </r>
  <r>
    <n v="18"/>
    <x v="0"/>
    <x v="0"/>
    <x v="17"/>
    <x v="3"/>
    <s v=""/>
    <s v=""/>
    <x v="2"/>
    <m/>
    <m/>
    <s v="3 - Moderate"/>
    <s v="4 - High"/>
    <s v="4 - High"/>
    <s v="Uninor.Confidential"/>
    <n v="6"/>
    <s v="High"/>
    <x v="1"/>
  </r>
  <r>
    <n v="19"/>
    <x v="0"/>
    <x v="0"/>
    <x v="18"/>
    <x v="3"/>
    <s v=""/>
    <s v=""/>
    <x v="2"/>
    <m/>
    <m/>
    <s v="3 - Moderate"/>
    <s v="4 - High"/>
    <s v="4 - High"/>
    <s v="Uninor.Confidential"/>
    <n v="6"/>
    <s v="High"/>
    <x v="1"/>
  </r>
  <r>
    <n v="20"/>
    <x v="0"/>
    <x v="0"/>
    <x v="19"/>
    <x v="2"/>
    <s v="N/A"/>
    <s v="N/A"/>
    <x v="0"/>
    <m/>
    <m/>
    <s v="2 - Low"/>
    <s v="2 - Low"/>
    <s v="3 - Moderate"/>
    <m/>
    <n v="4"/>
    <s v="Medium"/>
    <x v="0"/>
  </r>
  <r>
    <n v="21"/>
    <x v="0"/>
    <x v="0"/>
    <x v="20"/>
    <x v="2"/>
    <s v="N/A"/>
    <s v="N/A"/>
    <x v="0"/>
    <m/>
    <m/>
    <s v="2 - Low"/>
    <s v="2 - Low"/>
    <s v="3 - Moderate"/>
    <m/>
    <n v="4"/>
    <s v="Medium"/>
    <x v="0"/>
  </r>
  <r>
    <n v="22"/>
    <x v="0"/>
    <x v="0"/>
    <x v="21"/>
    <x v="4"/>
    <s v="N/A"/>
    <s v="N/A"/>
    <x v="0"/>
    <m/>
    <m/>
    <s v="2 - Low"/>
    <s v="2 - Low"/>
    <s v="3 - Moderate"/>
    <m/>
    <n v="4"/>
    <s v="Medium"/>
    <x v="0"/>
  </r>
  <r>
    <n v="23"/>
    <x v="0"/>
    <x v="0"/>
    <x v="22"/>
    <x v="4"/>
    <s v="N/A"/>
    <s v="N/A"/>
    <x v="0"/>
    <m/>
    <m/>
    <s v="2 - Low"/>
    <s v="4 - High"/>
    <s v="4 - High"/>
    <m/>
    <n v="6"/>
    <s v="High"/>
    <x v="1"/>
  </r>
  <r>
    <n v="24"/>
    <x v="0"/>
    <x v="0"/>
    <x v="23"/>
    <x v="4"/>
    <s v="N/A"/>
    <s v="N/A"/>
    <x v="0"/>
    <m/>
    <m/>
    <s v="2 - Low"/>
    <s v="4 - High"/>
    <s v="4 - High"/>
    <m/>
    <n v="6"/>
    <s v="High"/>
    <x v="1"/>
  </r>
  <r>
    <n v="25"/>
    <x v="0"/>
    <x v="0"/>
    <x v="24"/>
    <x v="4"/>
    <s v="N/A"/>
    <s v="N/A"/>
    <x v="0"/>
    <m/>
    <m/>
    <s v="2 - Low"/>
    <s v="4 - High"/>
    <s v="4 - High"/>
    <m/>
    <n v="6"/>
    <s v="High"/>
    <x v="1"/>
  </r>
  <r>
    <n v="26"/>
    <x v="0"/>
    <x v="0"/>
    <x v="25"/>
    <x v="3"/>
    <s v=""/>
    <s v=""/>
    <x v="2"/>
    <m/>
    <m/>
    <s v="2 - Low"/>
    <s v="3 - Moderate"/>
    <s v="3 - Moderate"/>
    <s v="Uninor.Internal"/>
    <n v="5"/>
    <s v="High"/>
    <x v="1"/>
  </r>
  <r>
    <n v="27"/>
    <x v="0"/>
    <x v="0"/>
    <x v="26"/>
    <x v="3"/>
    <s v="Vendor Desktops,Laptops"/>
    <s v=""/>
    <x v="3"/>
    <m/>
    <m/>
    <s v="2 - Low"/>
    <s v="2 - Low"/>
    <s v="2 - Low"/>
    <s v="Uninor.Internal"/>
    <n v="3"/>
    <s v="Low"/>
    <x v="2"/>
  </r>
  <r>
    <n v="28"/>
    <x v="0"/>
    <x v="0"/>
    <x v="27"/>
    <x v="4"/>
    <s v="N/A"/>
    <s v="N/A"/>
    <x v="0"/>
    <m/>
    <m/>
    <s v="2 - Low"/>
    <s v="2 - Low"/>
    <s v="4 - High"/>
    <m/>
    <n v="5"/>
    <s v="High"/>
    <x v="1"/>
  </r>
  <r>
    <n v="29"/>
    <x v="0"/>
    <x v="0"/>
    <x v="28"/>
    <x v="4"/>
    <s v="N/A"/>
    <s v="N/A"/>
    <x v="0"/>
    <m/>
    <m/>
    <s v="3 - Moderate"/>
    <s v="3 - Moderate"/>
    <s v="4 - High"/>
    <m/>
    <n v="6"/>
    <s v="High"/>
    <x v="1"/>
  </r>
  <r>
    <n v="30"/>
    <x v="0"/>
    <x v="0"/>
    <x v="29"/>
    <x v="4"/>
    <s v="N/A"/>
    <s v="N/A"/>
    <x v="0"/>
    <m/>
    <m/>
    <s v="3 - Moderate"/>
    <s v="3 - Moderate"/>
    <s v="4 - High"/>
    <m/>
    <n v="6"/>
    <s v="High"/>
    <x v="1"/>
  </r>
  <r>
    <n v="31"/>
    <x v="0"/>
    <x v="1"/>
    <x v="30"/>
    <x v="0"/>
    <s v="N/A"/>
    <s v="N/A"/>
    <x v="0"/>
    <m/>
    <m/>
    <s v="1 - Negligible"/>
    <s v="1 - Negligible"/>
    <s v="4 - High"/>
    <m/>
    <n v="4"/>
    <s v="Medium"/>
    <x v="0"/>
  </r>
  <r>
    <n v="32"/>
    <x v="0"/>
    <x v="1"/>
    <x v="31"/>
    <x v="0"/>
    <s v="N/A"/>
    <s v="N/A"/>
    <x v="0"/>
    <m/>
    <m/>
    <s v="1 - Negligible"/>
    <s v="1 - Negligible"/>
    <s v="4 - High"/>
    <m/>
    <n v="4"/>
    <s v="Medium"/>
    <x v="0"/>
  </r>
  <r>
    <n v="33"/>
    <x v="0"/>
    <x v="1"/>
    <x v="32"/>
    <x v="1"/>
    <s v="N/A"/>
    <s v="N/A"/>
    <x v="0"/>
    <m/>
    <m/>
    <s v="2 - Low"/>
    <s v="3 - Moderate"/>
    <s v="3 - Moderate"/>
    <m/>
    <n v="5"/>
    <s v="High"/>
    <x v="1"/>
  </r>
  <r>
    <n v="34"/>
    <x v="0"/>
    <x v="1"/>
    <x v="33"/>
    <x v="1"/>
    <s v="N/A"/>
    <s v="N/A"/>
    <x v="0"/>
    <m/>
    <m/>
    <s v="2 - Low"/>
    <s v="3 - Moderate"/>
    <s v="3 - Moderate"/>
    <m/>
    <n v="5"/>
    <s v="High"/>
    <x v="1"/>
  </r>
  <r>
    <n v="35"/>
    <x v="0"/>
    <x v="1"/>
    <x v="34"/>
    <x v="1"/>
    <s v="N/A"/>
    <s v="N/A"/>
    <x v="0"/>
    <m/>
    <m/>
    <s v="2 - Low"/>
    <s v="3 - Moderate"/>
    <s v="3 - Moderate"/>
    <m/>
    <n v="5"/>
    <s v="High"/>
    <x v="1"/>
  </r>
  <r>
    <n v="36"/>
    <x v="0"/>
    <x v="1"/>
    <x v="35"/>
    <x v="3"/>
    <s v="Application Server, Desktops"/>
    <s v=""/>
    <x v="4"/>
    <m/>
    <m/>
    <s v="2 - Low"/>
    <s v="3 - Moderate"/>
    <s v="3 - Moderate"/>
    <s v="Uninor.Internal"/>
    <n v="5"/>
    <s v="High"/>
    <x v="1"/>
  </r>
  <r>
    <n v="37"/>
    <x v="0"/>
    <x v="1"/>
    <x v="19"/>
    <x v="2"/>
    <s v="N/A"/>
    <s v="N/A"/>
    <x v="0"/>
    <m/>
    <m/>
    <s v="2 - Low"/>
    <s v="3 - Moderate"/>
    <s v="3 - Moderate"/>
    <m/>
    <n v="5"/>
    <s v="High"/>
    <x v="1"/>
  </r>
  <r>
    <n v="38"/>
    <x v="0"/>
    <x v="1"/>
    <x v="18"/>
    <x v="3"/>
    <s v="Application Server, USSD Gateway"/>
    <s v=""/>
    <x v="5"/>
    <m/>
    <m/>
    <s v="3 - Moderate"/>
    <s v="3 - Moderate"/>
    <s v="4 - High"/>
    <s v="Uninor.Confidential"/>
    <n v="6"/>
    <s v="High"/>
    <x v="1"/>
  </r>
  <r>
    <n v="39"/>
    <x v="0"/>
    <x v="1"/>
    <x v="36"/>
    <x v="3"/>
    <s v="Application Server, USSD Gateway"/>
    <s v=""/>
    <x v="5"/>
    <m/>
    <m/>
    <s v="3 - Moderate"/>
    <s v="3 - Moderate"/>
    <s v="3 - Moderate"/>
    <s v="Uninor.Confidential"/>
    <n v="5"/>
    <s v="High"/>
    <x v="1"/>
  </r>
  <r>
    <n v="40"/>
    <x v="0"/>
    <x v="1"/>
    <x v="37"/>
    <x v="1"/>
    <s v="N/A"/>
    <s v="N/A"/>
    <x v="0"/>
    <m/>
    <m/>
    <s v="1 - Negligible"/>
    <s v="2 - Low"/>
    <s v="3 - Moderate"/>
    <m/>
    <n v="4"/>
    <s v="Medium"/>
    <x v="0"/>
  </r>
  <r>
    <n v="41"/>
    <x v="0"/>
    <x v="1"/>
    <x v="38"/>
    <x v="1"/>
    <s v="N/A"/>
    <s v="N/A"/>
    <x v="0"/>
    <m/>
    <m/>
    <s v="1 - Negligible"/>
    <s v="2 - Low"/>
    <s v="3 - Moderate"/>
    <m/>
    <n v="4"/>
    <s v="Medium"/>
    <x v="0"/>
  </r>
  <r>
    <n v="42"/>
    <x v="0"/>
    <x v="1"/>
    <x v="27"/>
    <x v="4"/>
    <s v="N/A"/>
    <s v="N/A"/>
    <x v="0"/>
    <m/>
    <m/>
    <s v="2 - Low"/>
    <s v="2 - Low"/>
    <s v="4 - High"/>
    <m/>
    <n v="5"/>
    <s v="High"/>
    <x v="1"/>
  </r>
  <r>
    <n v="43"/>
    <x v="0"/>
    <x v="1"/>
    <x v="39"/>
    <x v="4"/>
    <s v="N/A"/>
    <s v="N/A"/>
    <x v="0"/>
    <m/>
    <m/>
    <s v="2 - Low"/>
    <s v="3 - Moderate"/>
    <s v="4 - High"/>
    <m/>
    <n v="5"/>
    <s v="High"/>
    <x v="1"/>
  </r>
  <r>
    <n v="44"/>
    <x v="0"/>
    <x v="2"/>
    <x v="30"/>
    <x v="0"/>
    <s v="N/A"/>
    <s v="N/A"/>
    <x v="0"/>
    <m/>
    <m/>
    <s v="1 - Negligible"/>
    <s v="1 - Negligible"/>
    <s v="4 - High"/>
    <m/>
    <n v="4"/>
    <s v="Medium"/>
    <x v="0"/>
  </r>
  <r>
    <n v="45"/>
    <x v="0"/>
    <x v="2"/>
    <x v="40"/>
    <x v="0"/>
    <s v="N/A"/>
    <s v="N/A"/>
    <x v="0"/>
    <m/>
    <m/>
    <s v="1 - Negligible"/>
    <s v="1 - Negligible"/>
    <s v="4 - High"/>
    <m/>
    <n v="4"/>
    <s v="Medium"/>
    <x v="0"/>
  </r>
  <r>
    <n v="46"/>
    <x v="0"/>
    <x v="2"/>
    <x v="41"/>
    <x v="0"/>
    <s v="N/A"/>
    <s v="N/A"/>
    <x v="0"/>
    <m/>
    <m/>
    <s v="1 - Negligible"/>
    <s v="1 - Negligible"/>
    <s v="4 - High"/>
    <m/>
    <n v="4"/>
    <s v="Medium"/>
    <x v="0"/>
  </r>
  <r>
    <n v="47"/>
    <x v="0"/>
    <x v="2"/>
    <x v="42"/>
    <x v="1"/>
    <s v="N/A"/>
    <s v="N/A"/>
    <x v="0"/>
    <m/>
    <m/>
    <s v="2 - Low"/>
    <s v="3 - Moderate"/>
    <s v="4 - High"/>
    <m/>
    <n v="5"/>
    <s v="High"/>
    <x v="1"/>
  </r>
  <r>
    <n v="48"/>
    <x v="0"/>
    <x v="2"/>
    <x v="43"/>
    <x v="1"/>
    <s v="N/A"/>
    <s v="N/A"/>
    <x v="0"/>
    <m/>
    <m/>
    <s v="2 - Low"/>
    <s v="3 - Moderate"/>
    <s v="3 - Moderate"/>
    <m/>
    <n v="5"/>
    <s v="High"/>
    <x v="1"/>
  </r>
  <r>
    <n v="49"/>
    <x v="0"/>
    <x v="2"/>
    <x v="44"/>
    <x v="2"/>
    <s v="N/A"/>
    <s v="N/A"/>
    <x v="0"/>
    <m/>
    <m/>
    <s v="2 - Low"/>
    <s v="2 - Low"/>
    <s v="4 - High"/>
    <m/>
    <n v="5"/>
    <s v="High"/>
    <x v="1"/>
  </r>
  <r>
    <n v="50"/>
    <x v="0"/>
    <x v="2"/>
    <x v="45"/>
    <x v="2"/>
    <s v="N/A"/>
    <s v="N/A"/>
    <x v="0"/>
    <m/>
    <m/>
    <s v="2 - Low"/>
    <s v="2 - Low"/>
    <s v="2 - Low"/>
    <m/>
    <n v="3"/>
    <s v="Low"/>
    <x v="2"/>
  </r>
  <r>
    <n v="52"/>
    <x v="0"/>
    <x v="2"/>
    <x v="46"/>
    <x v="0"/>
    <s v="N/A"/>
    <s v="N/A"/>
    <x v="0"/>
    <m/>
    <m/>
    <s v="1 - Negligible"/>
    <s v="1 - Negligible"/>
    <s v="3 - Moderate"/>
    <m/>
    <n v="3.3166247903553998"/>
    <s v="Medium"/>
    <x v="0"/>
  </r>
  <r>
    <n v="53"/>
    <x v="0"/>
    <x v="2"/>
    <x v="47"/>
    <x v="1"/>
    <s v="N/A"/>
    <s v="N/A"/>
    <x v="0"/>
    <m/>
    <m/>
    <s v="2 - Low"/>
    <s v="3 - Moderate"/>
    <s v="3 - Moderate"/>
    <m/>
    <n v="4.6904157598234297"/>
    <s v="High"/>
    <x v="1"/>
  </r>
  <r>
    <n v="54"/>
    <x v="0"/>
    <x v="2"/>
    <x v="48"/>
    <x v="1"/>
    <s v="N/A"/>
    <s v="N/A"/>
    <x v="0"/>
    <m/>
    <m/>
    <s v="2 - Low"/>
    <s v="3 - Moderate"/>
    <s v="2 - Low"/>
    <m/>
    <n v="4.1231056256176606"/>
    <s v="High"/>
    <x v="1"/>
  </r>
  <r>
    <n v="55"/>
    <x v="0"/>
    <x v="2"/>
    <x v="49"/>
    <x v="1"/>
    <s v="N/A"/>
    <s v="N/A"/>
    <x v="0"/>
    <m/>
    <m/>
    <s v="2 - Low"/>
    <s v="3 - Moderate"/>
    <s v="2 - Low"/>
    <m/>
    <n v="4.1231056256176606"/>
    <s v="High"/>
    <x v="1"/>
  </r>
  <r>
    <n v="56"/>
    <x v="0"/>
    <x v="2"/>
    <x v="50"/>
    <x v="1"/>
    <s v="N/A"/>
    <s v="N/A"/>
    <x v="0"/>
    <m/>
    <m/>
    <s v="2 - Low"/>
    <s v="3 - Moderate"/>
    <s v="3 - Moderate"/>
    <m/>
    <n v="4.6904157598234297"/>
    <s v="High"/>
    <x v="1"/>
  </r>
  <r>
    <n v="57"/>
    <x v="0"/>
    <x v="2"/>
    <x v="51"/>
    <x v="3"/>
    <s v="Sun storage, App server FTP Location"/>
    <s v=""/>
    <x v="6"/>
    <m/>
    <m/>
    <s v="3 - Moderate"/>
    <s v="3 - Moderate"/>
    <s v="4 - High"/>
    <s v="Uninor.Confidential"/>
    <n v="5.8309518948453007"/>
    <s v="High"/>
    <x v="1"/>
  </r>
  <r>
    <n v="58"/>
    <x v="0"/>
    <x v="2"/>
    <x v="52"/>
    <x v="1"/>
    <s v="N/A"/>
    <s v="N/A"/>
    <x v="0"/>
    <m/>
    <m/>
    <s v="2 - Low"/>
    <s v="2 - Low"/>
    <s v="3 - Moderate"/>
    <m/>
    <n v="4.1231056256176606"/>
    <s v="High"/>
    <x v="1"/>
  </r>
  <r>
    <n v="59"/>
    <x v="0"/>
    <x v="2"/>
    <x v="53"/>
    <x v="1"/>
    <s v="N/A"/>
    <s v="N/A"/>
    <x v="0"/>
    <m/>
    <m/>
    <s v="2 - Low"/>
    <s v="2 - Low"/>
    <s v="3 - Moderate"/>
    <m/>
    <n v="4.1231056256176606"/>
    <s v="High"/>
    <x v="1"/>
  </r>
  <r>
    <n v="60"/>
    <x v="0"/>
    <x v="2"/>
    <x v="54"/>
    <x v="3"/>
    <s v="Sun Storage"/>
    <s v=""/>
    <x v="7"/>
    <m/>
    <m/>
    <s v="3 - Moderate"/>
    <s v="3 - Moderate"/>
    <s v="4 - High"/>
    <s v="Uninor.Confidential"/>
    <n v="5.8309518948453007"/>
    <s v="High"/>
    <x v="1"/>
  </r>
  <r>
    <n v="61"/>
    <x v="0"/>
    <x v="2"/>
    <x v="37"/>
    <x v="1"/>
    <s v="N/A"/>
    <s v="N/A"/>
    <x v="0"/>
    <m/>
    <m/>
    <s v="2 - Low"/>
    <s v="2 - Low"/>
    <s v="3 - Moderate"/>
    <m/>
    <n v="4.1231056256176606"/>
    <s v="High"/>
    <x v="1"/>
  </r>
  <r>
    <n v="62"/>
    <x v="0"/>
    <x v="2"/>
    <x v="55"/>
    <x v="4"/>
    <s v="N/A"/>
    <s v="N/A"/>
    <x v="0"/>
    <m/>
    <m/>
    <s v="4 - High"/>
    <s v="2 - Low"/>
    <s v="4 - High"/>
    <m/>
    <n v="6"/>
    <s v="High"/>
    <x v="1"/>
  </r>
  <r>
    <n v="63"/>
    <x v="0"/>
    <x v="2"/>
    <x v="56"/>
    <x v="3"/>
    <s v="Oracle Database"/>
    <s v=""/>
    <x v="8"/>
    <m/>
    <m/>
    <s v="4 - High"/>
    <s v="3 - Moderate"/>
    <s v="3 - Moderate"/>
    <s v="Uninor.Confidential"/>
    <n v="5.8309518948453007"/>
    <s v="High"/>
    <x v="1"/>
  </r>
  <r>
    <n v="64"/>
    <x v="0"/>
    <x v="3"/>
    <x v="57"/>
    <x v="0"/>
    <s v="N/A"/>
    <s v="N/A"/>
    <x v="0"/>
    <m/>
    <m/>
    <s v="1 - Negligible"/>
    <s v="1 - Negligible"/>
    <s v="4 - High"/>
    <m/>
    <n v="4.2426406871192848"/>
    <s v="High"/>
    <x v="1"/>
  </r>
  <r>
    <n v="65"/>
    <x v="0"/>
    <x v="3"/>
    <x v="27"/>
    <x v="4"/>
    <s v="N/A"/>
    <s v="N/A"/>
    <x v="0"/>
    <m/>
    <m/>
    <s v="1 - Negligible"/>
    <s v="1 - Negligible"/>
    <s v="4 - High"/>
    <m/>
    <n v="4.2426406871192848"/>
    <s v="High"/>
    <x v="1"/>
  </r>
  <r>
    <n v="66"/>
    <x v="0"/>
    <x v="3"/>
    <x v="58"/>
    <x v="1"/>
    <s v="N/A"/>
    <s v="N/A"/>
    <x v="0"/>
    <m/>
    <m/>
    <s v="2 - Low"/>
    <s v="2 - Low"/>
    <s v="4 - High"/>
    <m/>
    <n v="4.8989794855663558"/>
    <s v="High"/>
    <x v="1"/>
  </r>
  <r>
    <n v="67"/>
    <x v="0"/>
    <x v="3"/>
    <x v="59"/>
    <x v="1"/>
    <s v="N/A"/>
    <s v="N/A"/>
    <x v="0"/>
    <m/>
    <m/>
    <s v="2 - Low"/>
    <s v="3 - Moderate"/>
    <s v="4 - High"/>
    <m/>
    <n v="5.3851648071345037"/>
    <s v="High"/>
    <x v="1"/>
  </r>
  <r>
    <n v="68"/>
    <x v="0"/>
    <x v="3"/>
    <x v="60"/>
    <x v="1"/>
    <s v="N/A"/>
    <s v="N/A"/>
    <x v="0"/>
    <m/>
    <m/>
    <s v="2 - Low"/>
    <s v="3 - Moderate"/>
    <s v="4 - High"/>
    <m/>
    <n v="5.3851648071345037"/>
    <s v="High"/>
    <x v="1"/>
  </r>
  <r>
    <n v="69"/>
    <x v="0"/>
    <x v="3"/>
    <x v="61"/>
    <x v="1"/>
    <s v="N/A"/>
    <s v="N/A"/>
    <x v="0"/>
    <m/>
    <m/>
    <s v="2 - Low"/>
    <s v="3 - Moderate"/>
    <s v="4 - High"/>
    <m/>
    <n v="5.3851648071345037"/>
    <s v="High"/>
    <x v="1"/>
  </r>
  <r>
    <n v="70"/>
    <x v="0"/>
    <x v="3"/>
    <x v="62"/>
    <x v="3"/>
    <s v=""/>
    <s v=""/>
    <x v="2"/>
    <m/>
    <m/>
    <s v="2 - Low"/>
    <s v="3 - Moderate"/>
    <s v="3 - Moderate"/>
    <s v="Uninor.Internal"/>
    <n v="4.6904157598234297"/>
    <s v="High"/>
    <x v="1"/>
  </r>
  <r>
    <n v="71"/>
    <x v="0"/>
    <x v="3"/>
    <x v="63"/>
    <x v="3"/>
    <s v=""/>
    <s v=""/>
    <x v="2"/>
    <m/>
    <m/>
    <s v="3 - Moderate"/>
    <s v="3 - Moderate"/>
    <s v="4 - High"/>
    <m/>
    <n v="5.8309518948453007"/>
    <s v="High"/>
    <x v="1"/>
  </r>
  <r>
    <n v="72"/>
    <x v="0"/>
    <x v="3"/>
    <x v="64"/>
    <x v="3"/>
    <s v=""/>
    <s v=""/>
    <x v="2"/>
    <m/>
    <m/>
    <s v="3 - Moderate"/>
    <s v="3 - Moderate"/>
    <s v="4 - High"/>
    <m/>
    <n v="5.8309518948453007"/>
    <s v="High"/>
    <x v="1"/>
  </r>
  <r>
    <n v="73"/>
    <x v="0"/>
    <x v="4"/>
    <x v="65"/>
    <x v="1"/>
    <s v="N/A"/>
    <s v="N/A"/>
    <x v="0"/>
    <m/>
    <m/>
    <s v="2 - Low"/>
    <s v="3 - Moderate"/>
    <s v="4 - High"/>
    <m/>
    <n v="5.3851648071345037"/>
    <s v="High"/>
    <x v="1"/>
  </r>
  <r>
    <n v="74"/>
    <x v="0"/>
    <x v="4"/>
    <x v="66"/>
    <x v="1"/>
    <s v="N/A"/>
    <s v="N/A"/>
    <x v="0"/>
    <m/>
    <m/>
    <s v="2 - Low"/>
    <s v="3 - Moderate"/>
    <s v="4 - High"/>
    <m/>
    <n v="5.3851648071345037"/>
    <s v="High"/>
    <x v="1"/>
  </r>
  <r>
    <n v="75"/>
    <x v="0"/>
    <x v="4"/>
    <x v="67"/>
    <x v="1"/>
    <s v="N/A"/>
    <s v="N/A"/>
    <x v="0"/>
    <m/>
    <m/>
    <s v="2 - Low"/>
    <s v="3 - Moderate"/>
    <s v="4 - High"/>
    <m/>
    <n v="5.3851648071345037"/>
    <s v="High"/>
    <x v="1"/>
  </r>
  <r>
    <n v="76"/>
    <x v="0"/>
    <x v="4"/>
    <x v="68"/>
    <x v="1"/>
    <s v="N/A"/>
    <s v="N/A"/>
    <x v="0"/>
    <m/>
    <m/>
    <s v="2 - Low"/>
    <s v="3 - Moderate"/>
    <s v="4 - High"/>
    <m/>
    <n v="5.3851648071345037"/>
    <s v="High"/>
    <x v="1"/>
  </r>
  <r>
    <n v="77"/>
    <x v="0"/>
    <x v="4"/>
    <x v="69"/>
    <x v="2"/>
    <s v="N/A"/>
    <s v="N/A"/>
    <x v="0"/>
    <m/>
    <m/>
    <s v="2 - Low"/>
    <s v="3 - Moderate"/>
    <s v="4 - High"/>
    <m/>
    <n v="5.3851648071345037"/>
    <s v="High"/>
    <x v="1"/>
  </r>
  <r>
    <n v="78"/>
    <x v="0"/>
    <x v="4"/>
    <x v="70"/>
    <x v="3"/>
    <s v=""/>
    <s v=""/>
    <x v="2"/>
    <m/>
    <m/>
    <s v="3 - Moderate"/>
    <s v="3 - Moderate"/>
    <s v="4 - High"/>
    <s v="Uninor.Confidential"/>
    <n v="5.8309518948453007"/>
    <s v="High"/>
    <x v="1"/>
  </r>
  <r>
    <n v="79"/>
    <x v="0"/>
    <x v="4"/>
    <x v="71"/>
    <x v="1"/>
    <s v="N/A"/>
    <s v="N/A"/>
    <x v="0"/>
    <m/>
    <m/>
    <s v="2 - Low"/>
    <s v="3 - Moderate"/>
    <s v="4 - High"/>
    <m/>
    <n v="5.3851648071345037"/>
    <s v="High"/>
    <x v="1"/>
  </r>
  <r>
    <n v="80"/>
    <x v="0"/>
    <x v="4"/>
    <x v="72"/>
    <x v="3"/>
    <s v=""/>
    <s v=""/>
    <x v="2"/>
    <m/>
    <m/>
    <s v="3 - Moderate"/>
    <s v="3 - Moderate"/>
    <s v="3 - Moderate"/>
    <s v="Uninor.Confidential"/>
    <n v="5.196152422706632"/>
    <s v="High"/>
    <x v="1"/>
  </r>
  <r>
    <n v="81"/>
    <x v="0"/>
    <x v="4"/>
    <x v="30"/>
    <x v="0"/>
    <s v="N/A"/>
    <s v="N/A"/>
    <x v="0"/>
    <m/>
    <m/>
    <s v="1 - Negligible"/>
    <s v="1 - Negligible"/>
    <s v="4 - High"/>
    <m/>
    <n v="4.2426406871192848"/>
    <s v="High"/>
    <x v="1"/>
  </r>
  <r>
    <n v="82"/>
    <x v="0"/>
    <x v="4"/>
    <x v="40"/>
    <x v="0"/>
    <s v="N/A"/>
    <s v="N/A"/>
    <x v="0"/>
    <m/>
    <m/>
    <s v="1 - Negligible"/>
    <s v="1 - Negligible"/>
    <s v="4 - High"/>
    <m/>
    <n v="4.2426406871192848"/>
    <s v="High"/>
    <x v="1"/>
  </r>
  <r>
    <n v="83"/>
    <x v="0"/>
    <x v="4"/>
    <x v="64"/>
    <x v="3"/>
    <s v=""/>
    <s v=""/>
    <x v="2"/>
    <m/>
    <m/>
    <s v="3 - Moderate"/>
    <s v="3 - Moderate"/>
    <s v="4 - High"/>
    <s v="Uninor.Confidential"/>
    <n v="5.8309518948453007"/>
    <s v="High"/>
    <x v="1"/>
  </r>
  <r>
    <n v="84"/>
    <x v="0"/>
    <x v="4"/>
    <x v="73"/>
    <x v="4"/>
    <s v="N/A"/>
    <s v="N/A"/>
    <x v="0"/>
    <m/>
    <m/>
    <s v="3 - Moderate"/>
    <s v="2 - Low"/>
    <s v="3 - Moderate"/>
    <m/>
    <n v="4.6904157598234297"/>
    <s v="High"/>
    <x v="1"/>
  </r>
  <r>
    <n v="85"/>
    <x v="0"/>
    <x v="5"/>
    <x v="74"/>
    <x v="2"/>
    <s v="N/A"/>
    <s v="N/A"/>
    <x v="0"/>
    <m/>
    <m/>
    <s v="2 - Low"/>
    <s v="2 - Low"/>
    <s v="4 - High"/>
    <m/>
    <n v="4.8989794855663558"/>
    <s v="High"/>
    <x v="1"/>
  </r>
  <r>
    <n v="86"/>
    <x v="0"/>
    <x v="5"/>
    <x v="75"/>
    <x v="2"/>
    <s v="N/A"/>
    <s v="N/A"/>
    <x v="0"/>
    <m/>
    <m/>
    <s v="2 - Low"/>
    <s v="2 - Low"/>
    <s v="4 - High"/>
    <m/>
    <n v="4.8989794855663558"/>
    <s v="High"/>
    <x v="1"/>
  </r>
  <r>
    <n v="87"/>
    <x v="0"/>
    <x v="5"/>
    <x v="27"/>
    <x v="4"/>
    <s v="N/A"/>
    <s v="N/A"/>
    <x v="0"/>
    <m/>
    <m/>
    <s v="2 - Low"/>
    <s v="2 - Low"/>
    <s v="4 - High"/>
    <m/>
    <n v="4.8989794855663558"/>
    <s v="High"/>
    <x v="1"/>
  </r>
  <r>
    <n v="88"/>
    <x v="0"/>
    <x v="5"/>
    <x v="30"/>
    <x v="0"/>
    <s v="N/A"/>
    <s v="N/A"/>
    <x v="0"/>
    <m/>
    <m/>
    <s v="1 - Negligible"/>
    <s v="1 - Negligible"/>
    <s v="4 - High"/>
    <m/>
    <n v="4.2426406871192848"/>
    <s v="High"/>
    <x v="1"/>
  </r>
  <r>
    <n v="89"/>
    <x v="0"/>
    <x v="5"/>
    <x v="76"/>
    <x v="3"/>
    <s v=""/>
    <s v=""/>
    <x v="2"/>
    <m/>
    <m/>
    <s v="3 - Moderate"/>
    <s v="3 - Moderate"/>
    <s v="3 - Moderate"/>
    <s v="Uninor.Internal"/>
    <n v="5.196152422706632"/>
    <s v="High"/>
    <x v="1"/>
  </r>
  <r>
    <m/>
    <x v="1"/>
    <x v="6"/>
    <x v="77"/>
    <x v="5"/>
    <m/>
    <m/>
    <x v="9"/>
    <m/>
    <m/>
    <m/>
    <m/>
    <m/>
    <m/>
    <m/>
    <m/>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9" applyNumberFormats="0" applyBorderFormats="0" applyFontFormats="0" applyPatternFormats="0" applyAlignmentFormats="0" applyWidthHeightFormats="1" dataCaption="Values" updatedVersion="3" minRefreshableVersion="3" showCalcMbrs="0" useAutoFormatting="1" pageOverThenDown="1" itemPrintTitles="1" createdVersion="3" indent="0" compact="0" compactData="0" multipleFieldFilters="0">
  <location ref="A3:G91" firstHeaderRow="1" firstDataRow="1" firstDataCol="6"/>
  <pivotFields count="17">
    <pivotField compact="0" outline="0" showAll="0" defaultSubtotal="0"/>
    <pivotField name="Business Process 'L1" axis="axisRow" compact="0" outline="0" showAll="0" defaultSubtotal="0">
      <items count="5">
        <item m="1" x="3"/>
        <item x="1"/>
        <item m="1" x="2"/>
        <item m="1" x="4"/>
        <item x="0"/>
      </items>
    </pivotField>
    <pivotField axis="axisRow" compact="0" outline="0" showAll="0" defaultSubtotal="0">
      <items count="12">
        <item m="1" x="10"/>
        <item m="1" x="9"/>
        <item m="1" x="8"/>
        <item sd="0" m="1" x="7"/>
        <item sd="0" m="1" x="11"/>
        <item x="6"/>
        <item x="0"/>
        <item x="1"/>
        <item x="2"/>
        <item x="3"/>
        <item x="4"/>
        <item x="5"/>
      </items>
    </pivotField>
    <pivotField axis="axisRow" compact="0" outline="0" showAll="0" defaultSubtotal="0">
      <items count="212">
        <item m="1" x="92"/>
        <item m="1" x="164"/>
        <item m="1" x="127"/>
        <item m="1" x="79"/>
        <item m="1" x="155"/>
        <item m="1" x="141"/>
        <item m="1" x="209"/>
        <item m="1" x="133"/>
        <item m="1" x="110"/>
        <item m="1" x="103"/>
        <item m="1" x="94"/>
        <item m="1" x="182"/>
        <item m="1" x="197"/>
        <item m="1" x="132"/>
        <item m="1" x="205"/>
        <item m="1" x="120"/>
        <item m="1" x="183"/>
        <item x="77"/>
        <item m="1" x="121"/>
        <item m="1" x="147"/>
        <item m="1" x="195"/>
        <item m="1" x="187"/>
        <item m="1" x="84"/>
        <item m="1" x="169"/>
        <item m="1" x="78"/>
        <item m="1" x="210"/>
        <item m="1" x="206"/>
        <item m="1" x="107"/>
        <item m="1" x="198"/>
        <item m="1" x="167"/>
        <item m="1" x="160"/>
        <item m="1" x="95"/>
        <item m="1" x="104"/>
        <item m="1" x="126"/>
        <item m="1" x="125"/>
        <item m="1" x="208"/>
        <item m="1" x="166"/>
        <item m="1" x="112"/>
        <item m="1" x="130"/>
        <item m="1" x="113"/>
        <item m="1" x="99"/>
        <item m="1" x="170"/>
        <item m="1" x="150"/>
        <item m="1" x="181"/>
        <item m="1" x="196"/>
        <item m="1" x="145"/>
        <item m="1" x="93"/>
        <item m="1" x="101"/>
        <item m="1" x="82"/>
        <item m="1" x="186"/>
        <item m="1" x="200"/>
        <item m="1" x="165"/>
        <item m="1" x="139"/>
        <item m="1" x="190"/>
        <item m="1" x="194"/>
        <item m="1" x="157"/>
        <item m="1" x="159"/>
        <item m="1" x="98"/>
        <item m="1" x="118"/>
        <item m="1" x="199"/>
        <item m="1" x="86"/>
        <item m="1" x="109"/>
        <item m="1" x="131"/>
        <item m="1" x="124"/>
        <item m="1" x="80"/>
        <item m="1" x="134"/>
        <item m="1" x="151"/>
        <item m="1" x="143"/>
        <item m="1" x="123"/>
        <item m="1" x="91"/>
        <item m="1" x="105"/>
        <item m="1" x="135"/>
        <item m="1" x="178"/>
        <item m="1" x="81"/>
        <item m="1" x="168"/>
        <item m="1" x="193"/>
        <item m="1" x="185"/>
        <item m="1" x="116"/>
        <item m="1" x="96"/>
        <item m="1" x="140"/>
        <item m="1" x="203"/>
        <item m="1" x="152"/>
        <item m="1" x="173"/>
        <item m="1" x="176"/>
        <item m="1" x="88"/>
        <item m="1" x="89"/>
        <item m="1" x="174"/>
        <item m="1" x="138"/>
        <item m="1" x="158"/>
        <item m="1" x="204"/>
        <item m="1" x="171"/>
        <item m="1" x="202"/>
        <item m="1" x="148"/>
        <item m="1" x="111"/>
        <item m="1" x="90"/>
        <item m="1" x="136"/>
        <item m="1" x="85"/>
        <item m="1" x="184"/>
        <item m="1" x="87"/>
        <item m="1" x="192"/>
        <item m="1" x="137"/>
        <item m="1" x="175"/>
        <item m="1" x="172"/>
        <item m="1" x="108"/>
        <item m="1" x="114"/>
        <item m="1" x="83"/>
        <item m="1" x="102"/>
        <item m="1" x="153"/>
        <item m="1" x="106"/>
        <item m="1" x="179"/>
        <item m="1" x="119"/>
        <item m="1" x="149"/>
        <item m="1" x="115"/>
        <item m="1" x="128"/>
        <item m="1" x="122"/>
        <item m="1" x="129"/>
        <item m="1" x="100"/>
        <item m="1" x="97"/>
        <item m="1" x="191"/>
        <item m="1" x="207"/>
        <item m="1" x="117"/>
        <item m="1" x="161"/>
        <item m="1" x="180"/>
        <item m="1" x="201"/>
        <item m="1" x="163"/>
        <item m="1" x="188"/>
        <item m="1" x="156"/>
        <item m="1" x="177"/>
        <item m="1" x="144"/>
        <item m="1" x="142"/>
        <item m="1" x="154"/>
        <item m="1" x="189"/>
        <item m="1" x="211"/>
        <item m="1" x="162"/>
        <item m="1" x="14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s>
    </pivotField>
    <pivotField axis="axisRow" dataField="1" compact="0" outline="0" showAll="0" defaultSubtotal="0">
      <items count="8">
        <item x="3"/>
        <item m="1" x="6"/>
        <item x="0"/>
        <item m="1" x="7"/>
        <item h="1" x="5"/>
        <item x="2"/>
        <item x="1"/>
        <item x="4"/>
      </items>
    </pivotField>
    <pivotField compact="0" outline="0" showAll="0" defaultSubtotal="0"/>
    <pivotField compact="0" outline="0" showAll="0" defaultSubtotal="0"/>
    <pivotField axis="axisRow" compact="0" outline="0" showAll="0" defaultSubtotal="0">
      <items count="87">
        <item m="1" x="79"/>
        <item m="1" x="43"/>
        <item m="1" x="21"/>
        <item m="1" x="57"/>
        <item m="1" x="17"/>
        <item m="1" x="82"/>
        <item m="1" x="42"/>
        <item m="1" x="54"/>
        <item m="1" x="35"/>
        <item m="1" x="34"/>
        <item m="1" x="41"/>
        <item m="1" x="67"/>
        <item m="1" x="76"/>
        <item m="1" x="55"/>
        <item m="1" x="47"/>
        <item m="1" x="15"/>
        <item m="1" x="40"/>
        <item m="1" x="83"/>
        <item m="1" x="71"/>
        <item m="1" x="10"/>
        <item m="1" x="44"/>
        <item m="1" x="68"/>
        <item m="1" x="38"/>
        <item m="1" x="37"/>
        <item m="1" x="60"/>
        <item m="1" x="53"/>
        <item m="1" x="59"/>
        <item m="1" x="85"/>
        <item m="1" x="73"/>
        <item m="1" x="11"/>
        <item m="1" x="56"/>
        <item m="1" x="19"/>
        <item m="1" x="16"/>
        <item m="1" x="31"/>
        <item m="1" x="30"/>
        <item m="1" x="48"/>
        <item m="1" x="51"/>
        <item m="1" x="61"/>
        <item m="1" x="18"/>
        <item m="1" x="78"/>
        <item m="1" x="22"/>
        <item m="1" x="28"/>
        <item m="1" x="74"/>
        <item x="0"/>
        <item m="1" x="77"/>
        <item m="1" x="25"/>
        <item x="9"/>
        <item m="1" x="69"/>
        <item m="1" x="63"/>
        <item m="1" x="26"/>
        <item m="1" x="50"/>
        <item x="2"/>
        <item m="1" x="29"/>
        <item m="1" x="39"/>
        <item m="1" x="52"/>
        <item m="1" x="62"/>
        <item m="1" x="58"/>
        <item m="1" x="80"/>
        <item m="1" x="64"/>
        <item m="1" x="86"/>
        <item m="1" x="33"/>
        <item m="1" x="12"/>
        <item m="1" x="23"/>
        <item m="1" x="36"/>
        <item m="1" x="45"/>
        <item m="1" x="66"/>
        <item m="1" x="72"/>
        <item m="1" x="46"/>
        <item m="1" x="65"/>
        <item m="1" x="32"/>
        <item m="1" x="24"/>
        <item m="1" x="14"/>
        <item m="1" x="49"/>
        <item m="1" x="81"/>
        <item m="1" x="75"/>
        <item m="1" x="84"/>
        <item m="1" x="13"/>
        <item m="1" x="70"/>
        <item m="1" x="27"/>
        <item m="1" x="20"/>
        <item x="1"/>
        <item x="3"/>
        <item x="4"/>
        <item x="5"/>
        <item x="6"/>
        <item x="7"/>
        <item x="8"/>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sortType="descending" defaultSubtotal="0">
      <items count="6">
        <item x="3"/>
        <item m="1" x="5"/>
        <item x="1"/>
        <item x="0"/>
        <item sd="0" x="2"/>
        <item m="1" x="4"/>
      </items>
    </pivotField>
  </pivotFields>
  <rowFields count="6">
    <field x="16"/>
    <field x="1"/>
    <field x="2"/>
    <field x="4"/>
    <field x="3"/>
    <field x="7"/>
  </rowFields>
  <rowItems count="88">
    <i>
      <x v="2"/>
      <x v="4"/>
      <x v="6"/>
      <x/>
      <x v="147"/>
      <x v="80"/>
    </i>
    <i r="4">
      <x v="152"/>
      <x v="51"/>
    </i>
    <i r="4">
      <x v="153"/>
      <x v="51"/>
    </i>
    <i r="4">
      <x v="160"/>
      <x v="51"/>
    </i>
    <i r="3">
      <x v="5"/>
      <x v="144"/>
      <x v="43"/>
    </i>
    <i r="4">
      <x v="146"/>
      <x v="43"/>
    </i>
    <i r="3">
      <x v="6"/>
      <x v="140"/>
      <x v="43"/>
    </i>
    <i r="4">
      <x v="141"/>
      <x v="43"/>
    </i>
    <i r="4">
      <x v="142"/>
      <x v="43"/>
    </i>
    <i r="4">
      <x v="143"/>
      <x v="43"/>
    </i>
    <i r="4">
      <x v="145"/>
      <x v="43"/>
    </i>
    <i r="4">
      <x v="148"/>
      <x v="43"/>
    </i>
    <i r="4">
      <x v="149"/>
      <x v="43"/>
    </i>
    <i r="4">
      <x v="150"/>
      <x v="43"/>
    </i>
    <i r="4">
      <x v="151"/>
      <x v="43"/>
    </i>
    <i r="3">
      <x v="7"/>
      <x v="157"/>
      <x v="43"/>
    </i>
    <i r="4">
      <x v="158"/>
      <x v="43"/>
    </i>
    <i r="4">
      <x v="159"/>
      <x v="43"/>
    </i>
    <i r="4">
      <x v="162"/>
      <x v="43"/>
    </i>
    <i r="4">
      <x v="163"/>
      <x v="43"/>
    </i>
    <i r="4">
      <x v="164"/>
      <x v="43"/>
    </i>
    <i r="2">
      <x v="7"/>
      <x/>
      <x v="153"/>
      <x v="83"/>
    </i>
    <i r="4">
      <x v="170"/>
      <x v="82"/>
    </i>
    <i r="4">
      <x v="171"/>
      <x v="83"/>
    </i>
    <i r="3">
      <x v="5"/>
      <x v="154"/>
      <x v="43"/>
    </i>
    <i r="3">
      <x v="6"/>
      <x v="167"/>
      <x v="43"/>
    </i>
    <i r="4">
      <x v="168"/>
      <x v="43"/>
    </i>
    <i r="4">
      <x v="169"/>
      <x v="43"/>
    </i>
    <i r="3">
      <x v="7"/>
      <x v="162"/>
      <x v="43"/>
    </i>
    <i r="4">
      <x v="174"/>
      <x v="43"/>
    </i>
    <i r="2">
      <x v="8"/>
      <x/>
      <x v="186"/>
      <x v="84"/>
    </i>
    <i r="4">
      <x v="189"/>
      <x v="85"/>
    </i>
    <i r="4">
      <x v="191"/>
      <x v="86"/>
    </i>
    <i r="3">
      <x v="5"/>
      <x v="179"/>
      <x v="43"/>
    </i>
    <i r="3">
      <x v="6"/>
      <x v="172"/>
      <x v="43"/>
    </i>
    <i r="4">
      <x v="177"/>
      <x v="43"/>
    </i>
    <i r="4">
      <x v="178"/>
      <x v="43"/>
    </i>
    <i r="4">
      <x v="182"/>
      <x v="43"/>
    </i>
    <i r="4">
      <x v="183"/>
      <x v="43"/>
    </i>
    <i r="4">
      <x v="184"/>
      <x v="43"/>
    </i>
    <i r="4">
      <x v="185"/>
      <x v="43"/>
    </i>
    <i r="4">
      <x v="187"/>
      <x v="43"/>
    </i>
    <i r="4">
      <x v="188"/>
      <x v="43"/>
    </i>
    <i r="3">
      <x v="7"/>
      <x v="190"/>
      <x v="43"/>
    </i>
    <i r="2">
      <x v="9"/>
      <x/>
      <x v="197"/>
      <x v="51"/>
    </i>
    <i r="4">
      <x v="198"/>
      <x v="51"/>
    </i>
    <i r="4">
      <x v="199"/>
      <x v="51"/>
    </i>
    <i r="3">
      <x v="2"/>
      <x v="192"/>
      <x v="43"/>
    </i>
    <i r="3">
      <x v="6"/>
      <x v="193"/>
      <x v="43"/>
    </i>
    <i r="4">
      <x v="194"/>
      <x v="43"/>
    </i>
    <i r="4">
      <x v="195"/>
      <x v="43"/>
    </i>
    <i r="4">
      <x v="196"/>
      <x v="43"/>
    </i>
    <i r="3">
      <x v="7"/>
      <x v="162"/>
      <x v="43"/>
    </i>
    <i r="2">
      <x v="10"/>
      <x/>
      <x v="199"/>
      <x v="51"/>
    </i>
    <i r="4">
      <x v="205"/>
      <x v="51"/>
    </i>
    <i r="4">
      <x v="207"/>
      <x v="51"/>
    </i>
    <i r="3">
      <x v="2"/>
      <x v="165"/>
      <x v="43"/>
    </i>
    <i r="4">
      <x v="175"/>
      <x v="43"/>
    </i>
    <i r="3">
      <x v="5"/>
      <x v="204"/>
      <x v="43"/>
    </i>
    <i r="3">
      <x v="6"/>
      <x v="200"/>
      <x v="43"/>
    </i>
    <i r="4">
      <x v="201"/>
      <x v="43"/>
    </i>
    <i r="4">
      <x v="202"/>
      <x v="43"/>
    </i>
    <i r="4">
      <x v="203"/>
      <x v="43"/>
    </i>
    <i r="4">
      <x v="206"/>
      <x v="43"/>
    </i>
    <i r="3">
      <x v="7"/>
      <x v="208"/>
      <x v="43"/>
    </i>
    <i r="2">
      <x v="11"/>
      <x/>
      <x v="211"/>
      <x v="51"/>
    </i>
    <i r="3">
      <x v="2"/>
      <x v="165"/>
      <x v="43"/>
    </i>
    <i r="3">
      <x v="5"/>
      <x v="209"/>
      <x v="43"/>
    </i>
    <i r="4">
      <x v="210"/>
      <x v="43"/>
    </i>
    <i r="3">
      <x v="7"/>
      <x v="162"/>
      <x v="43"/>
    </i>
    <i>
      <x v="3"/>
      <x v="4"/>
      <x v="6"/>
      <x v="2"/>
      <x v="135"/>
      <x v="43"/>
    </i>
    <i r="4">
      <x v="136"/>
      <x v="43"/>
    </i>
    <i r="4">
      <x v="137"/>
      <x v="43"/>
    </i>
    <i r="4">
      <x v="138"/>
      <x v="43"/>
    </i>
    <i r="4">
      <x v="139"/>
      <x v="43"/>
    </i>
    <i r="3">
      <x v="5"/>
      <x v="154"/>
      <x v="43"/>
    </i>
    <i r="4">
      <x v="155"/>
      <x v="43"/>
    </i>
    <i r="3">
      <x v="7"/>
      <x v="156"/>
      <x v="43"/>
    </i>
    <i r="2">
      <x v="7"/>
      <x v="2"/>
      <x v="165"/>
      <x v="43"/>
    </i>
    <i r="4">
      <x v="166"/>
      <x v="43"/>
    </i>
    <i r="3">
      <x v="6"/>
      <x v="172"/>
      <x v="43"/>
    </i>
    <i r="4">
      <x v="173"/>
      <x v="43"/>
    </i>
    <i r="2">
      <x v="8"/>
      <x v="2"/>
      <x v="165"/>
      <x v="43"/>
    </i>
    <i r="4">
      <x v="175"/>
      <x v="43"/>
    </i>
    <i r="4">
      <x v="176"/>
      <x v="43"/>
    </i>
    <i r="4">
      <x v="181"/>
      <x v="43"/>
    </i>
    <i>
      <x v="4"/>
    </i>
    <i t="grand">
      <x/>
    </i>
  </rowItems>
  <colItems count="1">
    <i/>
  </colItems>
  <dataFields count="1">
    <dataField name="Count of Asset Type" fld="4" subtotal="count" baseField="0" baseItem="0"/>
  </dataFields>
  <formats count="1">
    <format dxfId="19">
      <pivotArea type="all" dataOnly="0" outline="0" fieldPosition="0"/>
    </format>
  </formats>
  <pivotTableStyleInfo name="PivotStyleLight14" showRowHeaders="1" showColHeaders="1" showRowStripes="0" showColStripes="0" showLastColumn="1"/>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A3:D24" firstHeaderRow="1" firstDataRow="1" firstDataCol="4"/>
  <pivotFields count="21">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5">
        <item x="0"/>
        <item x="1"/>
        <item x="2"/>
        <item x="3"/>
        <item t="default"/>
      </items>
    </pivotField>
    <pivotField axis="axisRow" compact="0" outline="0" showAll="0" defaultSubtotal="0">
      <items count="16">
        <item x="6"/>
        <item x="2"/>
        <item x="3"/>
        <item x="10"/>
        <item x="11"/>
        <item x="4"/>
        <item x="9"/>
        <item x="13"/>
        <item x="7"/>
        <item x="8"/>
        <item x="12"/>
        <item x="14"/>
        <item x="1"/>
        <item x="0"/>
        <item x="5"/>
        <item x="15"/>
      </items>
    </pivotField>
    <pivotField compact="0" outline="0" showAll="0"/>
    <pivotField axis="axisRow" compact="0" outline="0" showAll="0" defaultSubtotal="0">
      <items count="2">
        <item x="0"/>
        <item x="1"/>
      </items>
    </pivotField>
    <pivotField axis="axisRow" compact="0" outline="0" showAll="0">
      <items count="17">
        <item x="4"/>
        <item x="14"/>
        <item x="3"/>
        <item x="10"/>
        <item x="13"/>
        <item x="9"/>
        <item x="7"/>
        <item x="8"/>
        <item x="6"/>
        <item x="0"/>
        <item x="5"/>
        <item x="11"/>
        <item x="12"/>
        <item x="2"/>
        <item x="1"/>
        <item x="15"/>
        <item t="default"/>
      </items>
    </pivotField>
    <pivotField compact="0" outline="0" showAll="0"/>
    <pivotField compact="0" outline="0" showAll="0"/>
    <pivotField compact="0" outline="0" showAll="0"/>
    <pivotField compact="0" outline="0" showAll="0"/>
  </pivotFields>
  <rowFields count="4">
    <field x="12"/>
    <field x="13"/>
    <field x="15"/>
    <field x="16"/>
  </rowFields>
  <rowItems count="21">
    <i>
      <x/>
      <x v="2"/>
      <x/>
      <x v="2"/>
    </i>
    <i r="1">
      <x v="3"/>
      <x/>
      <x v="3"/>
    </i>
    <i r="1">
      <x v="4"/>
      <x/>
      <x v="11"/>
    </i>
    <i r="1">
      <x v="9"/>
      <x/>
      <x v="7"/>
    </i>
    <i r="1">
      <x v="11"/>
      <x/>
      <x v="1"/>
    </i>
    <i r="1">
      <x v="12"/>
      <x/>
      <x v="14"/>
    </i>
    <i r="1">
      <x v="13"/>
      <x/>
      <x v="9"/>
    </i>
    <i t="default">
      <x/>
    </i>
    <i>
      <x v="1"/>
      <x v="1"/>
      <x/>
      <x v="13"/>
    </i>
    <i r="1">
      <x v="7"/>
      <x/>
      <x v="4"/>
    </i>
    <i r="1">
      <x v="10"/>
      <x/>
      <x v="12"/>
    </i>
    <i t="default">
      <x v="1"/>
    </i>
    <i>
      <x v="2"/>
      <x/>
      <x/>
      <x v="8"/>
    </i>
    <i r="1">
      <x v="5"/>
      <x/>
      <x/>
    </i>
    <i r="1">
      <x v="6"/>
      <x/>
      <x v="5"/>
    </i>
    <i r="1">
      <x v="8"/>
      <x/>
      <x v="6"/>
    </i>
    <i r="1">
      <x v="14"/>
      <x/>
      <x v="10"/>
    </i>
    <i t="default">
      <x v="2"/>
    </i>
    <i>
      <x v="3"/>
      <x v="15"/>
      <x v="1"/>
      <x v="15"/>
    </i>
    <i t="default">
      <x v="3"/>
    </i>
    <i t="grand">
      <x/>
    </i>
  </rowItems>
  <colItems count="1">
    <i/>
  </colItems>
  <formats count="4">
    <format dxfId="14">
      <pivotArea field="13" type="button" dataOnly="0" labelOnly="1" outline="0" axis="axisRow" fieldPosition="1"/>
    </format>
    <format dxfId="13">
      <pivotArea field="15" type="button" dataOnly="0" labelOnly="1" outline="0" axis="axisRow" fieldPosition="2"/>
    </format>
    <format dxfId="12">
      <pivotArea field="16" type="button" dataOnly="0" labelOnly="1" outline="0" axis="axisRow" fieldPosition="3"/>
    </format>
    <format dxfId="11">
      <pivotArea type="all" dataOnly="0" outline="0" fieldPosition="0"/>
    </format>
  </format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nipun.singhal@uninor.in" TargetMode="External"/><Relationship Id="rId1" Type="http://schemas.openxmlformats.org/officeDocument/2006/relationships/hyperlink" Target="mailto:deepak.rout@uninor.in"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1"/>
  <dimension ref="A1:F95"/>
  <sheetViews>
    <sheetView zoomScale="80" zoomScaleNormal="80" workbookViewId="0">
      <pane xSplit="1" ySplit="5" topLeftCell="B6" activePane="bottomRight" state="frozen"/>
      <selection pane="topRight" activeCell="B1" sqref="B1"/>
      <selection pane="bottomLeft" activeCell="A6" sqref="A6"/>
      <selection pane="bottomRight" activeCell="C10" sqref="C10"/>
    </sheetView>
  </sheetViews>
  <sheetFormatPr defaultRowHeight="12.75"/>
  <cols>
    <col min="1" max="1" width="9.140625" style="31"/>
    <col min="2" max="2" width="22.28515625" style="31" customWidth="1"/>
    <col min="3" max="3" width="72.28515625" style="31" customWidth="1"/>
    <col min="4" max="4" width="31.42578125" style="31" customWidth="1"/>
    <col min="5" max="5" width="9.140625" style="31"/>
    <col min="6" max="6" width="11" style="31" bestFit="1" customWidth="1"/>
    <col min="7" max="16384" width="9.140625" style="31"/>
  </cols>
  <sheetData>
    <row r="1" spans="1:4">
      <c r="A1" s="46" t="s">
        <v>135</v>
      </c>
      <c r="B1" s="46"/>
      <c r="C1" s="45"/>
      <c r="D1" s="45"/>
    </row>
    <row r="2" spans="1:4">
      <c r="A2" s="46" t="s">
        <v>136</v>
      </c>
      <c r="B2" s="46"/>
      <c r="C2" s="45"/>
      <c r="D2" s="45"/>
    </row>
    <row r="3" spans="1:4">
      <c r="A3" s="46"/>
      <c r="B3" s="46"/>
      <c r="C3" s="45"/>
      <c r="D3" s="45"/>
    </row>
    <row r="5" spans="1:4">
      <c r="A5" s="44" t="s">
        <v>79</v>
      </c>
      <c r="B5" s="44" t="s">
        <v>78</v>
      </c>
      <c r="C5" s="44" t="s">
        <v>77</v>
      </c>
      <c r="D5" s="44" t="s">
        <v>76</v>
      </c>
    </row>
    <row r="6" spans="1:4">
      <c r="A6" s="37" t="s">
        <v>155</v>
      </c>
      <c r="B6" s="36"/>
      <c r="C6" s="35"/>
      <c r="D6" s="35"/>
    </row>
    <row r="7" spans="1:4" ht="63.75">
      <c r="A7" s="41"/>
      <c r="B7" s="41" t="s">
        <v>156</v>
      </c>
      <c r="C7" s="34" t="s">
        <v>159</v>
      </c>
      <c r="D7" s="32" t="s">
        <v>71</v>
      </c>
    </row>
    <row r="8" spans="1:4" ht="63.75">
      <c r="A8" s="41"/>
      <c r="B8" s="41"/>
      <c r="C8" s="34" t="s">
        <v>160</v>
      </c>
      <c r="D8" s="32" t="s">
        <v>161</v>
      </c>
    </row>
    <row r="9" spans="1:4" ht="63.75">
      <c r="A9" s="41"/>
      <c r="B9" s="41"/>
      <c r="C9" s="34" t="s">
        <v>163</v>
      </c>
      <c r="D9" s="32" t="s">
        <v>162</v>
      </c>
    </row>
    <row r="10" spans="1:4" ht="63.75">
      <c r="A10" s="41"/>
      <c r="B10" s="41"/>
      <c r="C10" s="34" t="s">
        <v>164</v>
      </c>
      <c r="D10" s="32" t="s">
        <v>71</v>
      </c>
    </row>
    <row r="11" spans="1:4" ht="63.75">
      <c r="A11" s="41"/>
      <c r="B11" s="41"/>
      <c r="C11" s="34" t="s">
        <v>165</v>
      </c>
      <c r="D11" s="32" t="s">
        <v>172</v>
      </c>
    </row>
    <row r="12" spans="1:4" ht="63.75">
      <c r="A12" s="41"/>
      <c r="B12" s="41"/>
      <c r="C12" s="34"/>
      <c r="D12" s="32" t="s">
        <v>71</v>
      </c>
    </row>
    <row r="13" spans="1:4" ht="63.75">
      <c r="A13" s="41"/>
      <c r="B13" s="41"/>
      <c r="C13" s="34"/>
      <c r="D13" s="32" t="s">
        <v>71</v>
      </c>
    </row>
    <row r="14" spans="1:4" ht="63.75">
      <c r="A14" s="41"/>
      <c r="B14" s="41"/>
      <c r="C14" s="34"/>
      <c r="D14" s="32" t="s">
        <v>71</v>
      </c>
    </row>
    <row r="15" spans="1:4" ht="63.75">
      <c r="A15" s="41"/>
      <c r="B15" s="41"/>
      <c r="C15" s="34"/>
      <c r="D15" s="32" t="s">
        <v>71</v>
      </c>
    </row>
    <row r="16" spans="1:4" ht="63.75">
      <c r="A16" s="41"/>
      <c r="B16" s="41"/>
      <c r="C16" s="43"/>
      <c r="D16" s="32" t="s">
        <v>71</v>
      </c>
    </row>
    <row r="17" spans="1:4" ht="63.75">
      <c r="A17" s="41"/>
      <c r="B17" s="41"/>
      <c r="C17" s="32"/>
      <c r="D17" s="32" t="s">
        <v>71</v>
      </c>
    </row>
    <row r="18" spans="1:4">
      <c r="A18" s="41"/>
      <c r="B18" s="41"/>
      <c r="C18" s="32"/>
      <c r="D18" s="34"/>
    </row>
    <row r="19" spans="1:4">
      <c r="A19" s="37" t="s">
        <v>157</v>
      </c>
      <c r="B19" s="36"/>
      <c r="C19" s="35"/>
      <c r="D19" s="35"/>
    </row>
    <row r="20" spans="1:4" ht="63.75">
      <c r="A20" s="41"/>
      <c r="B20" s="32" t="s">
        <v>158</v>
      </c>
      <c r="C20" s="32"/>
      <c r="D20" s="32" t="s">
        <v>71</v>
      </c>
    </row>
    <row r="21" spans="1:4" ht="63.75">
      <c r="A21" s="41"/>
      <c r="B21" s="42"/>
      <c r="C21" s="32"/>
      <c r="D21" s="32" t="s">
        <v>71</v>
      </c>
    </row>
    <row r="22" spans="1:4" ht="63.75">
      <c r="A22" s="41"/>
      <c r="B22" s="34"/>
      <c r="C22" s="32"/>
      <c r="D22" s="32" t="s">
        <v>71</v>
      </c>
    </row>
    <row r="23" spans="1:4" ht="63.75">
      <c r="A23" s="41"/>
      <c r="B23" s="34"/>
      <c r="C23" s="32"/>
      <c r="D23" s="32" t="s">
        <v>71</v>
      </c>
    </row>
    <row r="24" spans="1:4" ht="63.75">
      <c r="A24" s="41"/>
      <c r="B24" s="34"/>
      <c r="C24" s="32"/>
      <c r="D24" s="32" t="s">
        <v>71</v>
      </c>
    </row>
    <row r="25" spans="1:4" ht="63.75">
      <c r="A25" s="41"/>
      <c r="B25" s="41"/>
      <c r="C25" s="32"/>
      <c r="D25" s="32" t="s">
        <v>71</v>
      </c>
    </row>
    <row r="26" spans="1:4" ht="63.75">
      <c r="A26" s="41"/>
      <c r="B26" s="41"/>
      <c r="C26" s="32"/>
      <c r="D26" s="32" t="s">
        <v>71</v>
      </c>
    </row>
    <row r="27" spans="1:4" ht="63.75">
      <c r="A27" s="41"/>
      <c r="B27" s="41"/>
      <c r="C27" s="32"/>
      <c r="D27" s="32" t="s">
        <v>71</v>
      </c>
    </row>
    <row r="28" spans="1:4" ht="63.75">
      <c r="A28" s="41"/>
      <c r="B28" s="41"/>
      <c r="C28" s="32"/>
      <c r="D28" s="32" t="s">
        <v>71</v>
      </c>
    </row>
    <row r="29" spans="1:4" ht="63.75">
      <c r="A29" s="41"/>
      <c r="B29" s="34"/>
      <c r="C29" s="32"/>
      <c r="D29" s="32" t="s">
        <v>71</v>
      </c>
    </row>
    <row r="30" spans="1:4" ht="63.75">
      <c r="A30" s="41"/>
      <c r="B30" s="34"/>
      <c r="C30" s="32"/>
      <c r="D30" s="32" t="s">
        <v>71</v>
      </c>
    </row>
    <row r="31" spans="1:4">
      <c r="A31" s="41"/>
      <c r="B31" s="34"/>
      <c r="C31" s="32"/>
      <c r="D31" s="34"/>
    </row>
    <row r="32" spans="1:4">
      <c r="A32" s="41"/>
      <c r="B32" s="34"/>
      <c r="C32" s="32"/>
      <c r="D32" s="34"/>
    </row>
    <row r="33" spans="1:4">
      <c r="A33" s="41"/>
      <c r="B33" s="34"/>
      <c r="C33" s="32"/>
      <c r="D33" s="34"/>
    </row>
    <row r="34" spans="1:4">
      <c r="A34" s="41"/>
      <c r="B34" s="34"/>
      <c r="C34" s="32"/>
      <c r="D34" s="34"/>
    </row>
    <row r="35" spans="1:4">
      <c r="A35" s="41"/>
      <c r="B35" s="34"/>
      <c r="C35" s="32"/>
      <c r="D35" s="34"/>
    </row>
    <row r="36" spans="1:4">
      <c r="A36" s="41"/>
      <c r="B36" s="34"/>
      <c r="D36" s="34"/>
    </row>
    <row r="37" spans="1:4">
      <c r="A37" s="37" t="s">
        <v>74</v>
      </c>
      <c r="B37" s="36"/>
      <c r="C37" s="35"/>
      <c r="D37" s="35"/>
    </row>
    <row r="38" spans="1:4" ht="63.75">
      <c r="A38" s="33"/>
      <c r="B38" s="41"/>
      <c r="C38" s="32"/>
      <c r="D38" s="32" t="s">
        <v>71</v>
      </c>
    </row>
    <row r="39" spans="1:4" ht="63.75">
      <c r="A39" s="33"/>
      <c r="B39" s="33"/>
      <c r="C39" s="32"/>
      <c r="D39" s="32" t="s">
        <v>71</v>
      </c>
    </row>
    <row r="40" spans="1:4" ht="63.75">
      <c r="A40" s="33"/>
      <c r="B40" s="33"/>
      <c r="C40" s="32"/>
      <c r="D40" s="32" t="s">
        <v>71</v>
      </c>
    </row>
    <row r="41" spans="1:4" ht="63.75">
      <c r="A41" s="33"/>
      <c r="B41" s="33"/>
      <c r="C41" s="32"/>
      <c r="D41" s="32" t="s">
        <v>71</v>
      </c>
    </row>
    <row r="42" spans="1:4" ht="63.75">
      <c r="A42" s="33"/>
      <c r="B42" s="33"/>
      <c r="C42" s="32"/>
      <c r="D42" s="32" t="s">
        <v>71</v>
      </c>
    </row>
    <row r="43" spans="1:4" ht="63.75">
      <c r="A43" s="33"/>
      <c r="B43" s="33"/>
      <c r="C43" s="32"/>
      <c r="D43" s="32" t="s">
        <v>71</v>
      </c>
    </row>
    <row r="44" spans="1:4" ht="63.75">
      <c r="A44" s="33"/>
      <c r="B44" s="33"/>
      <c r="C44" s="32"/>
      <c r="D44" s="32" t="s">
        <v>71</v>
      </c>
    </row>
    <row r="45" spans="1:4">
      <c r="A45" s="33"/>
      <c r="B45" s="33"/>
      <c r="C45" s="32"/>
      <c r="D45" s="32"/>
    </row>
    <row r="46" spans="1:4">
      <c r="A46" s="37" t="s">
        <v>73</v>
      </c>
      <c r="B46" s="36"/>
      <c r="C46" s="35"/>
      <c r="D46" s="35"/>
    </row>
    <row r="47" spans="1:4" ht="63.75">
      <c r="A47" s="39"/>
      <c r="B47" s="38"/>
      <c r="C47" s="34"/>
      <c r="D47" s="32" t="s">
        <v>71</v>
      </c>
    </row>
    <row r="48" spans="1:4" ht="63.75">
      <c r="A48" s="39"/>
      <c r="B48" s="40"/>
      <c r="C48" s="34"/>
      <c r="D48" s="32" t="s">
        <v>71</v>
      </c>
    </row>
    <row r="49" spans="1:4" ht="63.75">
      <c r="A49" s="39"/>
      <c r="B49" s="40"/>
      <c r="C49" s="34"/>
      <c r="D49" s="32" t="s">
        <v>71</v>
      </c>
    </row>
    <row r="50" spans="1:4" ht="63.75">
      <c r="A50" s="39"/>
      <c r="B50" s="40"/>
      <c r="C50" s="34"/>
      <c r="D50" s="32" t="s">
        <v>72</v>
      </c>
    </row>
    <row r="51" spans="1:4" ht="63.75">
      <c r="A51" s="39"/>
      <c r="B51" s="40"/>
      <c r="C51" s="34"/>
      <c r="D51" s="32" t="s">
        <v>71</v>
      </c>
    </row>
    <row r="52" spans="1:4" ht="63.75">
      <c r="A52" s="39"/>
      <c r="B52" s="40"/>
      <c r="C52" s="34"/>
      <c r="D52" s="32" t="s">
        <v>71</v>
      </c>
    </row>
    <row r="53" spans="1:4" ht="63.75">
      <c r="A53" s="39"/>
      <c r="B53" s="40"/>
      <c r="C53" s="34"/>
      <c r="D53" s="32" t="s">
        <v>71</v>
      </c>
    </row>
    <row r="54" spans="1:4" ht="63.75">
      <c r="A54" s="39"/>
      <c r="B54" s="40"/>
      <c r="C54" s="34"/>
      <c r="D54" s="32" t="s">
        <v>208</v>
      </c>
    </row>
    <row r="55" spans="1:4" ht="63.75">
      <c r="A55" s="39"/>
      <c r="B55" s="40"/>
      <c r="C55" s="34"/>
      <c r="D55" s="32" t="s">
        <v>209</v>
      </c>
    </row>
    <row r="56" spans="1:4" ht="63.75">
      <c r="A56" s="39"/>
      <c r="B56" s="40"/>
      <c r="C56" s="34"/>
      <c r="D56" s="32" t="s">
        <v>71</v>
      </c>
    </row>
    <row r="57" spans="1:4" ht="63.75">
      <c r="A57" s="39"/>
      <c r="B57" s="40"/>
      <c r="C57" s="34"/>
      <c r="D57" s="32" t="s">
        <v>208</v>
      </c>
    </row>
    <row r="58" spans="1:4">
      <c r="A58" s="39"/>
      <c r="B58" s="38"/>
      <c r="C58" s="34"/>
      <c r="D58" s="32"/>
    </row>
    <row r="59" spans="1:4">
      <c r="A59" s="39"/>
      <c r="B59" s="38"/>
      <c r="C59" s="34"/>
      <c r="D59" s="32"/>
    </row>
    <row r="60" spans="1:4">
      <c r="A60" s="37" t="s">
        <v>207</v>
      </c>
      <c r="B60" s="36"/>
      <c r="C60" s="35"/>
      <c r="D60" s="35"/>
    </row>
    <row r="61" spans="1:4">
      <c r="A61" s="33"/>
      <c r="B61" s="33"/>
      <c r="C61" s="34"/>
      <c r="D61" s="32"/>
    </row>
    <row r="62" spans="1:4">
      <c r="A62" s="33"/>
      <c r="B62" s="33"/>
      <c r="C62" s="34"/>
      <c r="D62" s="32"/>
    </row>
    <row r="63" spans="1:4">
      <c r="A63" s="33"/>
      <c r="B63" s="33"/>
      <c r="C63" s="32"/>
      <c r="D63" s="32"/>
    </row>
    <row r="64" spans="1:4">
      <c r="A64" s="33"/>
      <c r="B64" s="33"/>
      <c r="C64" s="32"/>
      <c r="D64" s="32"/>
    </row>
    <row r="65" spans="1:6">
      <c r="A65" s="37" t="s">
        <v>207</v>
      </c>
      <c r="B65" s="36"/>
      <c r="C65" s="35"/>
      <c r="D65" s="35"/>
    </row>
    <row r="66" spans="1:6">
      <c r="A66" s="33"/>
      <c r="B66" s="33"/>
      <c r="C66" s="32"/>
      <c r="D66" s="32"/>
    </row>
    <row r="67" spans="1:6">
      <c r="A67" s="33"/>
      <c r="B67" s="33"/>
      <c r="C67" s="32"/>
      <c r="D67" s="32"/>
    </row>
    <row r="68" spans="1:6">
      <c r="A68" s="33"/>
      <c r="B68" s="33"/>
      <c r="C68" s="32"/>
      <c r="D68" s="32"/>
    </row>
    <row r="69" spans="1:6">
      <c r="A69" s="33"/>
      <c r="B69" s="33"/>
      <c r="C69" s="32"/>
      <c r="D69" s="32"/>
    </row>
    <row r="70" spans="1:6">
      <c r="A70" s="33"/>
      <c r="B70" s="33"/>
      <c r="C70" s="32"/>
      <c r="D70" s="32"/>
    </row>
    <row r="71" spans="1:6">
      <c r="A71" s="33"/>
      <c r="B71" s="33"/>
      <c r="C71" s="32"/>
      <c r="D71" s="32"/>
    </row>
    <row r="72" spans="1:6">
      <c r="A72" s="37" t="s">
        <v>207</v>
      </c>
      <c r="B72" s="36"/>
      <c r="C72" s="35"/>
      <c r="D72" s="35"/>
    </row>
    <row r="73" spans="1:6" ht="63.75">
      <c r="A73" s="39"/>
      <c r="B73" s="39"/>
      <c r="C73" s="48"/>
      <c r="D73" s="32" t="s">
        <v>71</v>
      </c>
      <c r="E73" s="39"/>
    </row>
    <row r="74" spans="1:6" ht="63.75">
      <c r="A74" s="39"/>
      <c r="B74" s="39"/>
      <c r="D74" s="32" t="s">
        <v>71</v>
      </c>
      <c r="E74" s="39" t="s">
        <v>80</v>
      </c>
    </row>
    <row r="75" spans="1:6" ht="63.75">
      <c r="A75" s="39"/>
      <c r="B75" s="39"/>
      <c r="C75" s="48"/>
      <c r="D75" s="32" t="s">
        <v>71</v>
      </c>
    </row>
    <row r="76" spans="1:6" ht="63.75">
      <c r="A76" s="39"/>
      <c r="B76" s="39"/>
      <c r="C76" s="39"/>
      <c r="D76" s="32" t="s">
        <v>71</v>
      </c>
    </row>
    <row r="77" spans="1:6" ht="63.75">
      <c r="A77" s="39"/>
      <c r="B77" s="39"/>
      <c r="C77" s="39"/>
      <c r="D77" s="32" t="s">
        <v>71</v>
      </c>
      <c r="F77" s="31" t="s">
        <v>82</v>
      </c>
    </row>
    <row r="78" spans="1:6" ht="63.75">
      <c r="A78" s="39"/>
      <c r="B78" s="39"/>
      <c r="C78" s="39"/>
      <c r="D78" s="32" t="s">
        <v>71</v>
      </c>
      <c r="F78" s="31">
        <v>9910040555</v>
      </c>
    </row>
    <row r="79" spans="1:6" ht="63.75">
      <c r="A79" s="39"/>
      <c r="B79" s="39"/>
      <c r="C79" s="39"/>
      <c r="D79" s="32" t="s">
        <v>71</v>
      </c>
    </row>
    <row r="80" spans="1:6" ht="63.75">
      <c r="A80" s="39"/>
      <c r="B80" s="39"/>
      <c r="C80" s="48"/>
      <c r="D80" s="32" t="s">
        <v>71</v>
      </c>
    </row>
    <row r="81" spans="1:4" ht="63.75">
      <c r="A81" s="39"/>
      <c r="B81" s="39"/>
      <c r="C81" s="48"/>
      <c r="D81" s="32" t="s">
        <v>71</v>
      </c>
    </row>
    <row r="82" spans="1:4" ht="63.75">
      <c r="A82" s="39"/>
      <c r="B82" s="39"/>
      <c r="C82" s="48" t="s">
        <v>106</v>
      </c>
      <c r="D82" s="32" t="s">
        <v>71</v>
      </c>
    </row>
    <row r="83" spans="1:4" ht="63.75">
      <c r="A83" s="39"/>
      <c r="B83" s="39"/>
      <c r="C83" s="48"/>
      <c r="D83" s="32" t="s">
        <v>71</v>
      </c>
    </row>
    <row r="84" spans="1:4" ht="63.75">
      <c r="A84" s="39"/>
      <c r="B84" s="39"/>
      <c r="C84" s="39"/>
      <c r="D84" s="32" t="s">
        <v>71</v>
      </c>
    </row>
    <row r="85" spans="1:4">
      <c r="A85" s="37" t="s">
        <v>75</v>
      </c>
      <c r="B85" s="36"/>
      <c r="C85" s="35"/>
      <c r="D85" s="35"/>
    </row>
    <row r="86" spans="1:4">
      <c r="A86" s="33"/>
      <c r="B86" s="33"/>
      <c r="C86" s="32"/>
      <c r="D86" s="32"/>
    </row>
    <row r="87" spans="1:4">
      <c r="A87" s="33"/>
      <c r="B87" s="33"/>
      <c r="C87" s="32"/>
      <c r="D87" s="32"/>
    </row>
    <row r="88" spans="1:4">
      <c r="A88" s="33"/>
      <c r="B88" s="33"/>
      <c r="C88" s="32"/>
      <c r="D88" s="32"/>
    </row>
    <row r="89" spans="1:4">
      <c r="A89" s="33"/>
      <c r="B89" s="33"/>
      <c r="C89" s="32"/>
      <c r="D89" s="32"/>
    </row>
    <row r="90" spans="1:4">
      <c r="A90" s="33"/>
      <c r="B90" s="33"/>
      <c r="C90" s="32"/>
      <c r="D90" s="32"/>
    </row>
    <row r="91" spans="1:4">
      <c r="A91" s="33"/>
      <c r="B91" s="33"/>
      <c r="C91" s="32"/>
      <c r="D91" s="32"/>
    </row>
    <row r="92" spans="1:4">
      <c r="A92" s="33"/>
      <c r="B92" s="33"/>
      <c r="C92" s="32"/>
      <c r="D92" s="32"/>
    </row>
    <row r="93" spans="1:4">
      <c r="A93" s="33"/>
      <c r="B93" s="33"/>
      <c r="C93" s="32"/>
      <c r="D93" s="32"/>
    </row>
    <row r="94" spans="1:4">
      <c r="A94" s="33"/>
      <c r="B94" s="33"/>
      <c r="C94" s="32"/>
      <c r="D94" s="32"/>
    </row>
    <row r="95" spans="1:4">
      <c r="A95" s="33"/>
      <c r="B95" s="33"/>
      <c r="C95" s="32"/>
      <c r="D95" s="32"/>
    </row>
  </sheetData>
  <autoFilter ref="A5:D5"/>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sheetPr codeName="Sheet19"/>
  <dimension ref="B1:W58"/>
  <sheetViews>
    <sheetView topLeftCell="K55" zoomScale="90" zoomScaleNormal="90" workbookViewId="0">
      <selection activeCell="T61" sqref="T61"/>
    </sheetView>
  </sheetViews>
  <sheetFormatPr defaultRowHeight="15"/>
  <cols>
    <col min="1" max="1" width="2.7109375" customWidth="1"/>
    <col min="3" max="3" width="15.5703125" style="29" customWidth="1"/>
    <col min="4" max="5" width="15.28515625" customWidth="1"/>
    <col min="6" max="6" width="9.85546875" customWidth="1"/>
    <col min="7" max="7" width="10.28515625" customWidth="1"/>
    <col min="8" max="8" width="29.42578125" style="117" customWidth="1"/>
    <col min="9" max="9" width="14" style="138" customWidth="1"/>
    <col min="10" max="10" width="10.42578125" style="58" customWidth="1"/>
    <col min="11" max="11" width="13.7109375" style="58" customWidth="1"/>
    <col min="12" max="12" width="13.28515625" style="58" customWidth="1"/>
    <col min="13" max="13" width="7.85546875" style="144" hidden="1" customWidth="1"/>
    <col min="14" max="14" width="8.28515625" style="144" hidden="1" customWidth="1"/>
    <col min="15" max="15" width="10.42578125" style="144" customWidth="1"/>
    <col min="16" max="16" width="22.85546875" style="131" customWidth="1"/>
    <col min="17" max="17" width="10.42578125" style="144" customWidth="1"/>
    <col min="18" max="18" width="41.42578125" style="121" customWidth="1"/>
    <col min="19" max="19" width="11.7109375" style="117" customWidth="1"/>
    <col min="20" max="20" width="26" style="117" customWidth="1"/>
    <col min="21" max="21" width="11.5703125" customWidth="1"/>
    <col min="22" max="22" width="23" style="117" customWidth="1"/>
    <col min="23" max="23" width="11.7109375" style="117" customWidth="1"/>
  </cols>
  <sheetData>
    <row r="1" spans="2:23" ht="21">
      <c r="C1" s="152">
        <v>40304</v>
      </c>
      <c r="H1" s="195" t="s">
        <v>247</v>
      </c>
      <c r="I1" s="195"/>
      <c r="J1" s="195"/>
      <c r="K1" s="195"/>
      <c r="L1" s="195"/>
      <c r="M1" s="195"/>
      <c r="N1" s="195"/>
      <c r="O1" s="195"/>
      <c r="P1" s="195"/>
      <c r="Q1" s="195"/>
    </row>
    <row r="2" spans="2:23">
      <c r="C2" s="150"/>
      <c r="D2" t="s">
        <v>248</v>
      </c>
    </row>
    <row r="3" spans="2:23">
      <c r="C3" s="151"/>
      <c r="D3" t="s">
        <v>249</v>
      </c>
    </row>
    <row r="4" spans="2:23" ht="15.75" thickBot="1"/>
    <row r="5" spans="2:23" ht="46.5" thickTop="1" thickBot="1">
      <c r="B5" s="82" t="s">
        <v>83</v>
      </c>
      <c r="C5" s="83" t="s">
        <v>179</v>
      </c>
      <c r="D5" s="83" t="s">
        <v>107</v>
      </c>
      <c r="E5" s="83" t="s">
        <v>88</v>
      </c>
      <c r="F5" s="83" t="s">
        <v>5</v>
      </c>
      <c r="G5" s="84" t="s">
        <v>89</v>
      </c>
      <c r="H5" s="146" t="s">
        <v>84</v>
      </c>
      <c r="I5" s="147" t="s">
        <v>295</v>
      </c>
      <c r="J5" s="84" t="s">
        <v>296</v>
      </c>
      <c r="K5" s="84" t="s">
        <v>108</v>
      </c>
      <c r="L5" s="84" t="s">
        <v>292</v>
      </c>
      <c r="M5" s="140" t="s">
        <v>86</v>
      </c>
      <c r="N5" s="140" t="s">
        <v>81</v>
      </c>
      <c r="O5" s="84" t="s">
        <v>121</v>
      </c>
      <c r="P5" s="146" t="s">
        <v>348</v>
      </c>
      <c r="Q5" s="146" t="s">
        <v>349</v>
      </c>
      <c r="R5" s="148" t="s">
        <v>111</v>
      </c>
      <c r="S5" s="146" t="s">
        <v>87</v>
      </c>
      <c r="T5" s="146" t="s">
        <v>122</v>
      </c>
      <c r="U5" s="83" t="s">
        <v>309</v>
      </c>
      <c r="V5" s="146" t="s">
        <v>129</v>
      </c>
      <c r="W5" s="149" t="s">
        <v>109</v>
      </c>
    </row>
    <row r="6" spans="2:23" ht="165.75" thickTop="1">
      <c r="B6" s="85">
        <v>1</v>
      </c>
      <c r="C6" s="86" t="s">
        <v>180</v>
      </c>
      <c r="D6" s="87" t="s">
        <v>21</v>
      </c>
      <c r="E6" s="86" t="s">
        <v>178</v>
      </c>
      <c r="F6" s="87" t="s">
        <v>22</v>
      </c>
      <c r="G6" s="88">
        <v>4</v>
      </c>
      <c r="H6" s="110" t="s">
        <v>230</v>
      </c>
      <c r="I6" s="132">
        <v>2</v>
      </c>
      <c r="J6" s="106">
        <v>4</v>
      </c>
      <c r="K6" s="106" t="str">
        <f>IF(I6=4,"Very High",IF(I6=3,"High",IF(I6=2,"Medium",IF(I6=1,"Low","NA"))))</f>
        <v>Medium</v>
      </c>
      <c r="L6" s="106" t="str">
        <f>IF(J6=4,"Frequent",IF(J6=3,"Intermittent",IF(J6=2,"Ocassional",IF(J6=1,"Rare","NA"))))</f>
        <v>Frequent</v>
      </c>
      <c r="M6" s="141">
        <f t="shared" ref="M6:M57" si="0">I6*J6</f>
        <v>8</v>
      </c>
      <c r="N6" s="141" t="str">
        <f t="shared" ref="N6:N57" si="1">IF($M6&gt;=12,"4",IF($M6&gt;=8,"3",IF($M6&gt;=4,"2",IF($M6&gt;0,"1","0"))))</f>
        <v>3</v>
      </c>
      <c r="O6" s="127" t="str">
        <f t="shared" ref="O6:O57" si="2">IF($M6&gt;=12,"Very High",IF($M6&gt;=8,"High",IF($M6&gt;=4,"Medium",IF($M6&gt;0,"Low",IF($M6="NA","NA","0")))))</f>
        <v>High</v>
      </c>
      <c r="P6" s="128" t="s">
        <v>338</v>
      </c>
      <c r="Q6" s="128" t="s">
        <v>310</v>
      </c>
      <c r="R6" s="110" t="s">
        <v>393</v>
      </c>
      <c r="S6" s="110" t="s">
        <v>363</v>
      </c>
      <c r="T6" s="110" t="s">
        <v>392</v>
      </c>
      <c r="U6" s="81"/>
      <c r="V6" s="110" t="s">
        <v>394</v>
      </c>
      <c r="W6" s="201">
        <v>40366</v>
      </c>
    </row>
    <row r="7" spans="2:23" ht="75">
      <c r="B7" s="89">
        <v>2</v>
      </c>
      <c r="C7" s="90" t="s">
        <v>180</v>
      </c>
      <c r="D7" s="91" t="s">
        <v>21</v>
      </c>
      <c r="E7" s="90" t="s">
        <v>178</v>
      </c>
      <c r="F7" s="91" t="s">
        <v>22</v>
      </c>
      <c r="G7" s="92">
        <v>4</v>
      </c>
      <c r="H7" s="111" t="s">
        <v>193</v>
      </c>
      <c r="I7" s="133">
        <v>2</v>
      </c>
      <c r="J7" s="92">
        <v>4</v>
      </c>
      <c r="K7" s="106" t="str">
        <f t="shared" ref="K7:K57" si="3">IF(I7=4,"Very High",IF(I7=3,"High",IF(I7=2,"Medium",IF(I7=1,"Low","NA"))))</f>
        <v>Medium</v>
      </c>
      <c r="L7" s="106" t="str">
        <f t="shared" ref="L7:L57" si="4">IF(J7=4,"Frequent",IF(J7=3,"Intermittent",IF(J7=2,"Ocassional",IF(J7=1,"Rare","NA"))))</f>
        <v>Frequent</v>
      </c>
      <c r="M7" s="142">
        <f t="shared" si="0"/>
        <v>8</v>
      </c>
      <c r="N7" s="142" t="str">
        <f t="shared" si="1"/>
        <v>3</v>
      </c>
      <c r="O7" s="127" t="str">
        <f t="shared" si="2"/>
        <v>High</v>
      </c>
      <c r="P7" s="129" t="s">
        <v>395</v>
      </c>
      <c r="Q7" s="128" t="s">
        <v>344</v>
      </c>
      <c r="R7" s="111" t="s">
        <v>396</v>
      </c>
      <c r="S7" s="111" t="s">
        <v>227</v>
      </c>
      <c r="T7" s="110" t="s">
        <v>392</v>
      </c>
      <c r="U7" s="81"/>
      <c r="V7" s="111" t="s">
        <v>397</v>
      </c>
      <c r="W7" s="122"/>
    </row>
    <row r="8" spans="2:23" ht="90">
      <c r="B8" s="85">
        <v>3</v>
      </c>
      <c r="C8" s="90" t="s">
        <v>180</v>
      </c>
      <c r="D8" s="202" t="s">
        <v>21</v>
      </c>
      <c r="E8" s="203" t="s">
        <v>178</v>
      </c>
      <c r="F8" s="202" t="s">
        <v>22</v>
      </c>
      <c r="G8" s="204">
        <v>4</v>
      </c>
      <c r="H8" s="145" t="s">
        <v>365</v>
      </c>
      <c r="I8" s="205">
        <v>2</v>
      </c>
      <c r="J8" s="204">
        <v>4</v>
      </c>
      <c r="K8" s="206" t="str">
        <f t="shared" si="3"/>
        <v>Medium</v>
      </c>
      <c r="L8" s="206" t="str">
        <f t="shared" si="4"/>
        <v>Frequent</v>
      </c>
      <c r="M8" s="207">
        <f t="shared" si="0"/>
        <v>8</v>
      </c>
      <c r="N8" s="207" t="str">
        <f t="shared" si="1"/>
        <v>3</v>
      </c>
      <c r="O8" s="208" t="str">
        <f t="shared" si="2"/>
        <v>High</v>
      </c>
      <c r="P8" s="145" t="s">
        <v>338</v>
      </c>
      <c r="Q8" s="209" t="s">
        <v>310</v>
      </c>
      <c r="R8" s="145" t="s">
        <v>354</v>
      </c>
      <c r="S8" s="145" t="s">
        <v>227</v>
      </c>
      <c r="T8" s="209" t="s">
        <v>392</v>
      </c>
      <c r="U8" s="81"/>
      <c r="V8" s="111"/>
      <c r="W8" s="122"/>
    </row>
    <row r="9" spans="2:23" ht="105">
      <c r="B9" s="89">
        <v>4</v>
      </c>
      <c r="C9" s="90" t="s">
        <v>180</v>
      </c>
      <c r="D9" s="91" t="s">
        <v>21</v>
      </c>
      <c r="E9" s="90" t="s">
        <v>178</v>
      </c>
      <c r="F9" s="91" t="s">
        <v>22</v>
      </c>
      <c r="G9" s="92">
        <v>4</v>
      </c>
      <c r="H9" s="111" t="s">
        <v>366</v>
      </c>
      <c r="I9" s="133">
        <v>4</v>
      </c>
      <c r="J9" s="92">
        <v>2</v>
      </c>
      <c r="K9" s="106" t="str">
        <f t="shared" si="3"/>
        <v>Very High</v>
      </c>
      <c r="L9" s="106" t="str">
        <f t="shared" si="4"/>
        <v>Ocassional</v>
      </c>
      <c r="M9" s="142">
        <f t="shared" si="0"/>
        <v>8</v>
      </c>
      <c r="N9" s="142" t="str">
        <f t="shared" si="1"/>
        <v>3</v>
      </c>
      <c r="O9" s="127" t="str">
        <f t="shared" si="2"/>
        <v>High</v>
      </c>
      <c r="P9" s="129" t="s">
        <v>399</v>
      </c>
      <c r="Q9" s="128" t="s">
        <v>344</v>
      </c>
      <c r="R9" s="111" t="s">
        <v>398</v>
      </c>
      <c r="S9" s="111" t="s">
        <v>227</v>
      </c>
      <c r="T9" s="110" t="s">
        <v>364</v>
      </c>
      <c r="U9" s="81"/>
      <c r="V9" s="111" t="s">
        <v>400</v>
      </c>
      <c r="W9" s="122"/>
    </row>
    <row r="10" spans="2:23" ht="165">
      <c r="B10" s="85">
        <v>5</v>
      </c>
      <c r="C10" s="90" t="s">
        <v>180</v>
      </c>
      <c r="D10" s="91" t="s">
        <v>21</v>
      </c>
      <c r="E10" s="90" t="s">
        <v>178</v>
      </c>
      <c r="F10" s="91" t="s">
        <v>22</v>
      </c>
      <c r="G10" s="92">
        <v>4</v>
      </c>
      <c r="H10" s="111" t="s">
        <v>290</v>
      </c>
      <c r="I10" s="133">
        <v>3</v>
      </c>
      <c r="J10" s="92">
        <v>1</v>
      </c>
      <c r="K10" s="106" t="str">
        <f t="shared" si="3"/>
        <v>High</v>
      </c>
      <c r="L10" s="106" t="str">
        <f t="shared" si="4"/>
        <v>Rare</v>
      </c>
      <c r="M10" s="142">
        <f t="shared" si="0"/>
        <v>3</v>
      </c>
      <c r="N10" s="142" t="str">
        <f t="shared" si="1"/>
        <v>1</v>
      </c>
      <c r="O10" s="127" t="str">
        <f t="shared" si="2"/>
        <v>Low</v>
      </c>
      <c r="P10" s="129" t="s">
        <v>401</v>
      </c>
      <c r="Q10" s="128" t="s">
        <v>402</v>
      </c>
      <c r="R10" s="111" t="s">
        <v>403</v>
      </c>
      <c r="S10" s="111" t="s">
        <v>227</v>
      </c>
      <c r="T10" s="111" t="s">
        <v>367</v>
      </c>
      <c r="U10" s="81"/>
      <c r="V10" s="111" t="s">
        <v>404</v>
      </c>
      <c r="W10" s="122"/>
    </row>
    <row r="11" spans="2:23" ht="105">
      <c r="B11" s="89">
        <v>6</v>
      </c>
      <c r="C11" s="90" t="s">
        <v>180</v>
      </c>
      <c r="D11" s="91" t="s">
        <v>21</v>
      </c>
      <c r="E11" s="90" t="s">
        <v>178</v>
      </c>
      <c r="F11" s="91" t="s">
        <v>22</v>
      </c>
      <c r="G11" s="92">
        <v>4</v>
      </c>
      <c r="H11" s="111" t="s">
        <v>291</v>
      </c>
      <c r="I11" s="133">
        <v>3</v>
      </c>
      <c r="J11" s="92">
        <v>2</v>
      </c>
      <c r="K11" s="106" t="str">
        <f t="shared" si="3"/>
        <v>High</v>
      </c>
      <c r="L11" s="106" t="str">
        <f t="shared" si="4"/>
        <v>Ocassional</v>
      </c>
      <c r="M11" s="142">
        <f t="shared" si="0"/>
        <v>6</v>
      </c>
      <c r="N11" s="142" t="str">
        <f t="shared" si="1"/>
        <v>2</v>
      </c>
      <c r="O11" s="127" t="str">
        <f t="shared" si="2"/>
        <v>Medium</v>
      </c>
      <c r="P11" s="129" t="s">
        <v>406</v>
      </c>
      <c r="Q11" s="128" t="s">
        <v>340</v>
      </c>
      <c r="R11" s="111" t="s">
        <v>405</v>
      </c>
      <c r="S11" s="111" t="s">
        <v>227</v>
      </c>
      <c r="T11" s="111" t="s">
        <v>368</v>
      </c>
      <c r="U11" s="81"/>
      <c r="V11" s="111" t="s">
        <v>407</v>
      </c>
      <c r="W11" s="122"/>
    </row>
    <row r="12" spans="2:23" s="52" customFormat="1" ht="75">
      <c r="B12" s="210">
        <v>7</v>
      </c>
      <c r="C12" s="211" t="s">
        <v>180</v>
      </c>
      <c r="D12" s="202" t="s">
        <v>21</v>
      </c>
      <c r="E12" s="203" t="s">
        <v>178</v>
      </c>
      <c r="F12" s="202" t="s">
        <v>23</v>
      </c>
      <c r="G12" s="204">
        <v>4</v>
      </c>
      <c r="H12" s="212" t="s">
        <v>115</v>
      </c>
      <c r="I12" s="205">
        <v>3</v>
      </c>
      <c r="J12" s="204">
        <v>3</v>
      </c>
      <c r="K12" s="206" t="str">
        <f t="shared" si="3"/>
        <v>High</v>
      </c>
      <c r="L12" s="206" t="str">
        <f t="shared" si="4"/>
        <v>Intermittent</v>
      </c>
      <c r="M12" s="207">
        <f t="shared" si="0"/>
        <v>9</v>
      </c>
      <c r="N12" s="207" t="str">
        <f t="shared" si="1"/>
        <v>3</v>
      </c>
      <c r="O12" s="208" t="str">
        <f t="shared" si="2"/>
        <v>High</v>
      </c>
      <c r="P12" s="145" t="s">
        <v>338</v>
      </c>
      <c r="Q12" s="209" t="s">
        <v>310</v>
      </c>
      <c r="R12" s="145" t="s">
        <v>339</v>
      </c>
      <c r="S12" s="145" t="s">
        <v>227</v>
      </c>
      <c r="T12" s="145" t="s">
        <v>369</v>
      </c>
      <c r="U12" s="213"/>
      <c r="V12" s="145"/>
      <c r="W12" s="214"/>
    </row>
    <row r="13" spans="2:23" ht="75">
      <c r="B13" s="89">
        <v>8</v>
      </c>
      <c r="C13" s="93" t="s">
        <v>180</v>
      </c>
      <c r="D13" s="95" t="s">
        <v>182</v>
      </c>
      <c r="E13" s="90" t="s">
        <v>178</v>
      </c>
      <c r="F13" s="91" t="s">
        <v>22</v>
      </c>
      <c r="G13" s="92">
        <v>4</v>
      </c>
      <c r="H13" s="111" t="s">
        <v>293</v>
      </c>
      <c r="I13" s="133">
        <v>3</v>
      </c>
      <c r="J13" s="92">
        <v>1</v>
      </c>
      <c r="K13" s="106" t="str">
        <f t="shared" si="3"/>
        <v>High</v>
      </c>
      <c r="L13" s="106" t="str">
        <f t="shared" si="4"/>
        <v>Rare</v>
      </c>
      <c r="M13" s="142">
        <f t="shared" si="0"/>
        <v>3</v>
      </c>
      <c r="N13" s="142" t="str">
        <f t="shared" si="1"/>
        <v>1</v>
      </c>
      <c r="O13" s="127" t="str">
        <f t="shared" si="2"/>
        <v>Low</v>
      </c>
      <c r="P13" s="129" t="s">
        <v>408</v>
      </c>
      <c r="Q13" s="128" t="s">
        <v>310</v>
      </c>
      <c r="R13" s="118" t="s">
        <v>409</v>
      </c>
      <c r="S13" s="111" t="s">
        <v>227</v>
      </c>
      <c r="T13" s="111" t="s">
        <v>410</v>
      </c>
      <c r="U13" s="81"/>
      <c r="V13" s="111"/>
      <c r="W13" s="122"/>
    </row>
    <row r="14" spans="2:23" ht="105">
      <c r="B14" s="85">
        <v>9</v>
      </c>
      <c r="C14" s="93" t="s">
        <v>180</v>
      </c>
      <c r="D14" s="94" t="s">
        <v>183</v>
      </c>
      <c r="E14" s="90" t="s">
        <v>178</v>
      </c>
      <c r="F14" s="91" t="s">
        <v>22</v>
      </c>
      <c r="G14" s="92">
        <v>4</v>
      </c>
      <c r="H14" s="111" t="s">
        <v>297</v>
      </c>
      <c r="I14" s="133">
        <v>2</v>
      </c>
      <c r="J14" s="92">
        <v>4</v>
      </c>
      <c r="K14" s="106" t="str">
        <f t="shared" si="3"/>
        <v>Medium</v>
      </c>
      <c r="L14" s="106" t="str">
        <f t="shared" si="4"/>
        <v>Frequent</v>
      </c>
      <c r="M14" s="142">
        <f t="shared" si="0"/>
        <v>8</v>
      </c>
      <c r="N14" s="142" t="str">
        <f t="shared" si="1"/>
        <v>3</v>
      </c>
      <c r="O14" s="127" t="str">
        <f t="shared" si="2"/>
        <v>High</v>
      </c>
      <c r="P14" s="129" t="s">
        <v>298</v>
      </c>
      <c r="Q14" s="128" t="s">
        <v>340</v>
      </c>
      <c r="R14" s="111" t="s">
        <v>411</v>
      </c>
      <c r="S14" s="111" t="s">
        <v>227</v>
      </c>
      <c r="T14" s="111" t="s">
        <v>410</v>
      </c>
      <c r="U14" s="81"/>
      <c r="V14" s="111"/>
      <c r="W14" s="122"/>
    </row>
    <row r="15" spans="2:23" ht="120">
      <c r="B15" s="89">
        <v>10</v>
      </c>
      <c r="C15" s="93" t="s">
        <v>180</v>
      </c>
      <c r="D15" s="94" t="s">
        <v>183</v>
      </c>
      <c r="E15" s="90" t="s">
        <v>178</v>
      </c>
      <c r="F15" s="91" t="s">
        <v>22</v>
      </c>
      <c r="G15" s="92">
        <v>4</v>
      </c>
      <c r="H15" s="111" t="s">
        <v>294</v>
      </c>
      <c r="I15" s="133">
        <v>3</v>
      </c>
      <c r="J15" s="92">
        <v>4</v>
      </c>
      <c r="K15" s="106" t="str">
        <f t="shared" si="3"/>
        <v>High</v>
      </c>
      <c r="L15" s="106" t="str">
        <f t="shared" si="4"/>
        <v>Frequent</v>
      </c>
      <c r="M15" s="142">
        <f t="shared" si="0"/>
        <v>12</v>
      </c>
      <c r="N15" s="142" t="str">
        <f t="shared" si="1"/>
        <v>4</v>
      </c>
      <c r="O15" s="127" t="str">
        <f t="shared" si="2"/>
        <v>Very High</v>
      </c>
      <c r="P15" s="129" t="s">
        <v>298</v>
      </c>
      <c r="Q15" s="128" t="s">
        <v>340</v>
      </c>
      <c r="R15" s="111" t="s">
        <v>412</v>
      </c>
      <c r="S15" s="111" t="s">
        <v>227</v>
      </c>
      <c r="T15" s="111" t="s">
        <v>410</v>
      </c>
      <c r="U15" s="81"/>
      <c r="V15" s="111" t="s">
        <v>414</v>
      </c>
      <c r="W15" s="122"/>
    </row>
    <row r="16" spans="2:23" ht="75">
      <c r="B16" s="85">
        <v>11</v>
      </c>
      <c r="C16" s="93" t="s">
        <v>180</v>
      </c>
      <c r="D16" s="94" t="s">
        <v>183</v>
      </c>
      <c r="E16" s="90" t="s">
        <v>178</v>
      </c>
      <c r="F16" s="91" t="s">
        <v>22</v>
      </c>
      <c r="G16" s="92">
        <v>4</v>
      </c>
      <c r="H16" s="111" t="s">
        <v>211</v>
      </c>
      <c r="I16" s="133">
        <v>3</v>
      </c>
      <c r="J16" s="92">
        <v>3</v>
      </c>
      <c r="K16" s="106" t="str">
        <f t="shared" si="3"/>
        <v>High</v>
      </c>
      <c r="L16" s="106" t="str">
        <f t="shared" si="4"/>
        <v>Intermittent</v>
      </c>
      <c r="M16" s="142">
        <f t="shared" si="0"/>
        <v>9</v>
      </c>
      <c r="N16" s="142" t="str">
        <f t="shared" si="1"/>
        <v>3</v>
      </c>
      <c r="O16" s="127" t="str">
        <f t="shared" si="2"/>
        <v>High</v>
      </c>
      <c r="P16" s="129" t="s">
        <v>298</v>
      </c>
      <c r="Q16" s="128" t="s">
        <v>340</v>
      </c>
      <c r="R16" s="111" t="s">
        <v>413</v>
      </c>
      <c r="S16" s="111" t="s">
        <v>227</v>
      </c>
      <c r="T16" s="111" t="s">
        <v>410</v>
      </c>
      <c r="U16" s="81"/>
      <c r="V16" s="111" t="s">
        <v>414</v>
      </c>
      <c r="W16" s="122"/>
    </row>
    <row r="17" spans="2:23" ht="90">
      <c r="B17" s="89">
        <v>12</v>
      </c>
      <c r="C17" s="93" t="s">
        <v>180</v>
      </c>
      <c r="D17" s="94" t="s">
        <v>183</v>
      </c>
      <c r="E17" s="90" t="s">
        <v>178</v>
      </c>
      <c r="F17" s="90" t="s">
        <v>341</v>
      </c>
      <c r="G17" s="92">
        <v>4</v>
      </c>
      <c r="H17" s="111" t="s">
        <v>415</v>
      </c>
      <c r="I17" s="133">
        <v>2</v>
      </c>
      <c r="J17" s="92">
        <v>3</v>
      </c>
      <c r="K17" s="106" t="str">
        <f t="shared" si="3"/>
        <v>Medium</v>
      </c>
      <c r="L17" s="106" t="str">
        <f t="shared" si="4"/>
        <v>Intermittent</v>
      </c>
      <c r="M17" s="142">
        <f t="shared" si="0"/>
        <v>6</v>
      </c>
      <c r="N17" s="142" t="str">
        <f t="shared" si="1"/>
        <v>2</v>
      </c>
      <c r="O17" s="127" t="str">
        <f t="shared" si="2"/>
        <v>Medium</v>
      </c>
      <c r="P17" s="129" t="s">
        <v>370</v>
      </c>
      <c r="Q17" s="128" t="s">
        <v>310</v>
      </c>
      <c r="R17" s="111" t="s">
        <v>371</v>
      </c>
      <c r="S17" s="111" t="s">
        <v>227</v>
      </c>
      <c r="T17" s="111" t="s">
        <v>372</v>
      </c>
      <c r="U17" s="81"/>
      <c r="V17" s="111" t="s">
        <v>416</v>
      </c>
      <c r="W17" s="215">
        <v>40366</v>
      </c>
    </row>
    <row r="18" spans="2:23" s="52" customFormat="1" ht="75">
      <c r="B18" s="210">
        <v>13</v>
      </c>
      <c r="C18" s="211" t="s">
        <v>180</v>
      </c>
      <c r="D18" s="202" t="s">
        <v>166</v>
      </c>
      <c r="E18" s="203" t="s">
        <v>178</v>
      </c>
      <c r="F18" s="202" t="s">
        <v>23</v>
      </c>
      <c r="G18" s="204">
        <v>4</v>
      </c>
      <c r="H18" s="145" t="s">
        <v>184</v>
      </c>
      <c r="I18" s="205">
        <v>2</v>
      </c>
      <c r="J18" s="204">
        <v>3</v>
      </c>
      <c r="K18" s="206" t="str">
        <f t="shared" si="3"/>
        <v>Medium</v>
      </c>
      <c r="L18" s="206" t="str">
        <f t="shared" si="4"/>
        <v>Intermittent</v>
      </c>
      <c r="M18" s="207">
        <f t="shared" si="0"/>
        <v>6</v>
      </c>
      <c r="N18" s="207" t="str">
        <f t="shared" si="1"/>
        <v>2</v>
      </c>
      <c r="O18" s="208" t="str">
        <f t="shared" si="2"/>
        <v>Medium</v>
      </c>
      <c r="P18" s="145" t="s">
        <v>338</v>
      </c>
      <c r="Q18" s="209" t="s">
        <v>310</v>
      </c>
      <c r="R18" s="145" t="s">
        <v>373</v>
      </c>
      <c r="S18" s="145" t="s">
        <v>227</v>
      </c>
      <c r="T18" s="145" t="s">
        <v>374</v>
      </c>
      <c r="U18" s="213"/>
      <c r="V18" s="145"/>
      <c r="W18" s="214"/>
    </row>
    <row r="19" spans="2:23" ht="90">
      <c r="B19" s="89">
        <v>14</v>
      </c>
      <c r="C19" s="93" t="s">
        <v>180</v>
      </c>
      <c r="D19" s="94" t="s">
        <v>166</v>
      </c>
      <c r="E19" s="90" t="s">
        <v>178</v>
      </c>
      <c r="F19" s="94" t="s">
        <v>23</v>
      </c>
      <c r="G19" s="92">
        <v>4</v>
      </c>
      <c r="H19" s="113" t="s">
        <v>355</v>
      </c>
      <c r="I19" s="133">
        <v>2</v>
      </c>
      <c r="J19" s="92">
        <v>3</v>
      </c>
      <c r="K19" s="106" t="str">
        <f t="shared" si="3"/>
        <v>Medium</v>
      </c>
      <c r="L19" s="106" t="str">
        <f t="shared" si="4"/>
        <v>Intermittent</v>
      </c>
      <c r="M19" s="142">
        <f t="shared" si="0"/>
        <v>6</v>
      </c>
      <c r="N19" s="142" t="str">
        <f t="shared" si="1"/>
        <v>2</v>
      </c>
      <c r="O19" s="127" t="str">
        <f t="shared" si="2"/>
        <v>Medium</v>
      </c>
      <c r="P19" s="129" t="s">
        <v>417</v>
      </c>
      <c r="Q19" s="128" t="s">
        <v>340</v>
      </c>
      <c r="R19" s="111" t="s">
        <v>418</v>
      </c>
      <c r="S19" s="111" t="s">
        <v>227</v>
      </c>
      <c r="T19" s="111" t="s">
        <v>375</v>
      </c>
      <c r="U19" s="81"/>
      <c r="V19" s="111"/>
      <c r="W19" s="122"/>
    </row>
    <row r="20" spans="2:23" ht="75">
      <c r="B20" s="85">
        <v>15</v>
      </c>
      <c r="C20" s="93" t="s">
        <v>180</v>
      </c>
      <c r="D20" s="94" t="s">
        <v>166</v>
      </c>
      <c r="E20" s="90" t="s">
        <v>178</v>
      </c>
      <c r="F20" s="94" t="s">
        <v>23</v>
      </c>
      <c r="G20" s="92">
        <v>4</v>
      </c>
      <c r="H20" s="113" t="s">
        <v>356</v>
      </c>
      <c r="I20" s="133">
        <v>3</v>
      </c>
      <c r="J20" s="92">
        <v>1</v>
      </c>
      <c r="K20" s="106" t="str">
        <f t="shared" si="3"/>
        <v>High</v>
      </c>
      <c r="L20" s="106" t="str">
        <f t="shared" si="4"/>
        <v>Rare</v>
      </c>
      <c r="M20" s="142">
        <f t="shared" si="0"/>
        <v>3</v>
      </c>
      <c r="N20" s="142" t="str">
        <f t="shared" si="1"/>
        <v>1</v>
      </c>
      <c r="O20" s="127" t="str">
        <f t="shared" si="2"/>
        <v>Low</v>
      </c>
      <c r="P20" s="129" t="s">
        <v>299</v>
      </c>
      <c r="Q20" s="128" t="s">
        <v>340</v>
      </c>
      <c r="R20" s="111" t="s">
        <v>376</v>
      </c>
      <c r="S20" s="111" t="s">
        <v>227</v>
      </c>
      <c r="T20" s="111" t="s">
        <v>375</v>
      </c>
      <c r="U20" s="81"/>
      <c r="V20" s="111"/>
      <c r="W20" s="122"/>
    </row>
    <row r="21" spans="2:23" s="52" customFormat="1" ht="105">
      <c r="B21" s="216">
        <v>16</v>
      </c>
      <c r="C21" s="211" t="s">
        <v>180</v>
      </c>
      <c r="D21" s="202" t="s">
        <v>166</v>
      </c>
      <c r="E21" s="203" t="s">
        <v>178</v>
      </c>
      <c r="F21" s="202" t="s">
        <v>23</v>
      </c>
      <c r="G21" s="204">
        <v>4</v>
      </c>
      <c r="H21" s="145" t="s">
        <v>185</v>
      </c>
      <c r="I21" s="205">
        <v>3</v>
      </c>
      <c r="J21" s="204">
        <v>2</v>
      </c>
      <c r="K21" s="206" t="str">
        <f t="shared" si="3"/>
        <v>High</v>
      </c>
      <c r="L21" s="206" t="str">
        <f t="shared" si="4"/>
        <v>Ocassional</v>
      </c>
      <c r="M21" s="207">
        <f t="shared" si="0"/>
        <v>6</v>
      </c>
      <c r="N21" s="207" t="str">
        <f t="shared" si="1"/>
        <v>2</v>
      </c>
      <c r="O21" s="208" t="str">
        <f t="shared" si="2"/>
        <v>Medium</v>
      </c>
      <c r="P21" s="145" t="s">
        <v>299</v>
      </c>
      <c r="Q21" s="209" t="s">
        <v>340</v>
      </c>
      <c r="R21" s="145" t="s">
        <v>212</v>
      </c>
      <c r="S21" s="145" t="s">
        <v>227</v>
      </c>
      <c r="T21" s="145" t="s">
        <v>375</v>
      </c>
      <c r="U21" s="213"/>
      <c r="V21" s="145"/>
      <c r="W21" s="214"/>
    </row>
    <row r="22" spans="2:23" ht="90">
      <c r="B22" s="85">
        <v>17</v>
      </c>
      <c r="C22" s="93" t="s">
        <v>180</v>
      </c>
      <c r="D22" s="94" t="s">
        <v>166</v>
      </c>
      <c r="E22" s="90" t="s">
        <v>178</v>
      </c>
      <c r="F22" s="94" t="s">
        <v>23</v>
      </c>
      <c r="G22" s="92">
        <v>4</v>
      </c>
      <c r="H22" s="113" t="s">
        <v>419</v>
      </c>
      <c r="I22" s="133">
        <v>4</v>
      </c>
      <c r="J22" s="92">
        <v>1</v>
      </c>
      <c r="K22" s="106" t="str">
        <f t="shared" si="3"/>
        <v>Very High</v>
      </c>
      <c r="L22" s="106" t="str">
        <f t="shared" si="4"/>
        <v>Rare</v>
      </c>
      <c r="M22" s="142">
        <f t="shared" si="0"/>
        <v>4</v>
      </c>
      <c r="N22" s="142" t="str">
        <f t="shared" si="1"/>
        <v>2</v>
      </c>
      <c r="O22" s="127" t="str">
        <f t="shared" si="2"/>
        <v>Medium</v>
      </c>
      <c r="P22" s="129" t="s">
        <v>299</v>
      </c>
      <c r="Q22" s="128" t="s">
        <v>340</v>
      </c>
      <c r="R22" s="111" t="s">
        <v>345</v>
      </c>
      <c r="S22" s="145" t="s">
        <v>227</v>
      </c>
      <c r="T22" s="111" t="s">
        <v>375</v>
      </c>
      <c r="U22" s="81"/>
      <c r="V22" s="111"/>
      <c r="W22" s="122"/>
    </row>
    <row r="23" spans="2:23" ht="75">
      <c r="B23" s="89">
        <v>18</v>
      </c>
      <c r="C23" s="93" t="s">
        <v>180</v>
      </c>
      <c r="D23" s="94" t="s">
        <v>166</v>
      </c>
      <c r="E23" s="90" t="s">
        <v>178</v>
      </c>
      <c r="F23" s="94" t="s">
        <v>23</v>
      </c>
      <c r="G23" s="92">
        <v>4</v>
      </c>
      <c r="H23" s="112" t="s">
        <v>342</v>
      </c>
      <c r="I23" s="133">
        <v>3</v>
      </c>
      <c r="J23" s="92">
        <v>3</v>
      </c>
      <c r="K23" s="106" t="str">
        <f t="shared" si="3"/>
        <v>High</v>
      </c>
      <c r="L23" s="106" t="str">
        <f t="shared" si="4"/>
        <v>Intermittent</v>
      </c>
      <c r="M23" s="142">
        <f t="shared" si="0"/>
        <v>9</v>
      </c>
      <c r="N23" s="142" t="str">
        <f t="shared" si="1"/>
        <v>3</v>
      </c>
      <c r="O23" s="127" t="str">
        <f t="shared" si="2"/>
        <v>High</v>
      </c>
      <c r="P23" s="129"/>
      <c r="Q23" s="128" t="s">
        <v>344</v>
      </c>
      <c r="R23" s="111" t="s">
        <v>343</v>
      </c>
      <c r="S23" s="145" t="s">
        <v>227</v>
      </c>
      <c r="T23" s="111" t="s">
        <v>375</v>
      </c>
      <c r="U23" s="81"/>
      <c r="V23" s="111"/>
      <c r="W23" s="122"/>
    </row>
    <row r="24" spans="2:23" ht="90">
      <c r="B24" s="85">
        <v>19</v>
      </c>
      <c r="C24" s="93" t="s">
        <v>180</v>
      </c>
      <c r="D24" s="94" t="s">
        <v>166</v>
      </c>
      <c r="E24" s="90" t="s">
        <v>178</v>
      </c>
      <c r="F24" s="94" t="s">
        <v>23</v>
      </c>
      <c r="G24" s="92">
        <v>4</v>
      </c>
      <c r="H24" s="112" t="s">
        <v>191</v>
      </c>
      <c r="I24" s="133">
        <v>3</v>
      </c>
      <c r="J24" s="92">
        <v>3</v>
      </c>
      <c r="K24" s="106" t="str">
        <f t="shared" si="3"/>
        <v>High</v>
      </c>
      <c r="L24" s="106" t="str">
        <f t="shared" si="4"/>
        <v>Intermittent</v>
      </c>
      <c r="M24" s="142">
        <f t="shared" si="0"/>
        <v>9</v>
      </c>
      <c r="N24" s="142" t="str">
        <f t="shared" si="1"/>
        <v>3</v>
      </c>
      <c r="O24" s="127" t="str">
        <f t="shared" si="2"/>
        <v>High</v>
      </c>
      <c r="P24" s="129" t="s">
        <v>338</v>
      </c>
      <c r="Q24" s="128" t="s">
        <v>310</v>
      </c>
      <c r="R24" s="111" t="s">
        <v>228</v>
      </c>
      <c r="S24" s="145" t="s">
        <v>227</v>
      </c>
      <c r="T24" s="111" t="s">
        <v>375</v>
      </c>
      <c r="U24" s="81"/>
      <c r="V24" s="111"/>
      <c r="W24" s="122"/>
    </row>
    <row r="25" spans="2:23" ht="150">
      <c r="B25" s="89">
        <v>20</v>
      </c>
      <c r="C25" s="93" t="s">
        <v>180</v>
      </c>
      <c r="D25" s="94" t="s">
        <v>166</v>
      </c>
      <c r="E25" s="90" t="s">
        <v>178</v>
      </c>
      <c r="F25" s="94" t="s">
        <v>23</v>
      </c>
      <c r="G25" s="92">
        <v>4</v>
      </c>
      <c r="H25" s="112" t="s">
        <v>229</v>
      </c>
      <c r="I25" s="133">
        <v>3</v>
      </c>
      <c r="J25" s="92">
        <v>3</v>
      </c>
      <c r="K25" s="106" t="str">
        <f t="shared" si="3"/>
        <v>High</v>
      </c>
      <c r="L25" s="106" t="str">
        <f t="shared" si="4"/>
        <v>Intermittent</v>
      </c>
      <c r="M25" s="142">
        <f t="shared" si="0"/>
        <v>9</v>
      </c>
      <c r="N25" s="142" t="str">
        <f t="shared" si="1"/>
        <v>3</v>
      </c>
      <c r="O25" s="127" t="str">
        <f t="shared" si="2"/>
        <v>High</v>
      </c>
      <c r="P25" s="129" t="s">
        <v>420</v>
      </c>
      <c r="Q25" s="128" t="s">
        <v>310</v>
      </c>
      <c r="R25" s="111" t="s">
        <v>421</v>
      </c>
      <c r="S25" s="111" t="s">
        <v>227</v>
      </c>
      <c r="T25" s="111" t="s">
        <v>422</v>
      </c>
      <c r="U25" s="81"/>
      <c r="V25" s="111"/>
      <c r="W25" s="122"/>
    </row>
    <row r="26" spans="2:23" ht="150">
      <c r="B26" s="85">
        <v>21</v>
      </c>
      <c r="C26" s="93" t="s">
        <v>180</v>
      </c>
      <c r="D26" s="94" t="s">
        <v>192</v>
      </c>
      <c r="E26" s="90" t="s">
        <v>178</v>
      </c>
      <c r="F26" s="94" t="s">
        <v>23</v>
      </c>
      <c r="G26" s="92">
        <v>4</v>
      </c>
      <c r="H26" s="112" t="s">
        <v>194</v>
      </c>
      <c r="I26" s="133">
        <v>2</v>
      </c>
      <c r="J26" s="92">
        <v>2</v>
      </c>
      <c r="K26" s="106" t="str">
        <f t="shared" si="3"/>
        <v>Medium</v>
      </c>
      <c r="L26" s="106" t="str">
        <f t="shared" si="4"/>
        <v>Ocassional</v>
      </c>
      <c r="M26" s="142">
        <f t="shared" si="0"/>
        <v>4</v>
      </c>
      <c r="N26" s="142" t="str">
        <f t="shared" si="1"/>
        <v>2</v>
      </c>
      <c r="O26" s="127" t="str">
        <f t="shared" si="2"/>
        <v>Medium</v>
      </c>
      <c r="P26" s="129" t="s">
        <v>424</v>
      </c>
      <c r="Q26" s="128" t="s">
        <v>340</v>
      </c>
      <c r="R26" s="111" t="s">
        <v>423</v>
      </c>
      <c r="S26" s="111" t="s">
        <v>227</v>
      </c>
      <c r="T26" s="111" t="s">
        <v>422</v>
      </c>
      <c r="U26" s="81"/>
      <c r="V26" s="111"/>
      <c r="W26" s="122"/>
    </row>
    <row r="27" spans="2:23" ht="75">
      <c r="B27" s="89">
        <v>22</v>
      </c>
      <c r="C27" s="93" t="s">
        <v>180</v>
      </c>
      <c r="D27" s="94" t="s">
        <v>166</v>
      </c>
      <c r="E27" s="90" t="s">
        <v>178</v>
      </c>
      <c r="F27" s="94" t="s">
        <v>23</v>
      </c>
      <c r="G27" s="92">
        <v>4</v>
      </c>
      <c r="H27" s="112" t="s">
        <v>114</v>
      </c>
      <c r="I27" s="133">
        <v>3</v>
      </c>
      <c r="J27" s="92">
        <v>3</v>
      </c>
      <c r="K27" s="106" t="str">
        <f t="shared" si="3"/>
        <v>High</v>
      </c>
      <c r="L27" s="106" t="str">
        <f t="shared" si="4"/>
        <v>Intermittent</v>
      </c>
      <c r="M27" s="142">
        <f t="shared" si="0"/>
        <v>9</v>
      </c>
      <c r="N27" s="142" t="str">
        <f t="shared" si="1"/>
        <v>3</v>
      </c>
      <c r="O27" s="127" t="str">
        <f t="shared" si="2"/>
        <v>High</v>
      </c>
      <c r="P27" s="129" t="s">
        <v>346</v>
      </c>
      <c r="Q27" s="128" t="s">
        <v>340</v>
      </c>
      <c r="R27" s="111" t="s">
        <v>225</v>
      </c>
      <c r="S27" s="145" t="s">
        <v>227</v>
      </c>
      <c r="T27" s="111" t="s">
        <v>375</v>
      </c>
      <c r="U27" s="81"/>
      <c r="V27" s="111"/>
      <c r="W27" s="122"/>
    </row>
    <row r="28" spans="2:23" ht="60">
      <c r="B28" s="85">
        <v>23</v>
      </c>
      <c r="C28" s="93" t="s">
        <v>180</v>
      </c>
      <c r="D28" s="96" t="s">
        <v>187</v>
      </c>
      <c r="E28" s="97" t="s">
        <v>186</v>
      </c>
      <c r="F28" s="94" t="s">
        <v>173</v>
      </c>
      <c r="G28" s="98">
        <v>4</v>
      </c>
      <c r="H28" s="114" t="s">
        <v>188</v>
      </c>
      <c r="I28" s="133">
        <v>0</v>
      </c>
      <c r="J28" s="92">
        <v>0</v>
      </c>
      <c r="K28" s="106" t="str">
        <f t="shared" si="3"/>
        <v>NA</v>
      </c>
      <c r="L28" s="106" t="str">
        <f t="shared" si="4"/>
        <v>NA</v>
      </c>
      <c r="M28" s="142">
        <f t="shared" si="0"/>
        <v>0</v>
      </c>
      <c r="N28" s="142" t="str">
        <f t="shared" si="1"/>
        <v>0</v>
      </c>
      <c r="O28" s="127" t="str">
        <f t="shared" si="2"/>
        <v>0</v>
      </c>
      <c r="P28" s="129" t="s">
        <v>70</v>
      </c>
      <c r="Q28" s="128"/>
      <c r="R28" s="118" t="s">
        <v>70</v>
      </c>
      <c r="S28" s="111" t="s">
        <v>70</v>
      </c>
      <c r="T28" s="111" t="s">
        <v>70</v>
      </c>
      <c r="U28" s="81"/>
      <c r="V28" s="114"/>
      <c r="W28" s="123"/>
    </row>
    <row r="29" spans="2:23" ht="30">
      <c r="B29" s="89">
        <v>24</v>
      </c>
      <c r="C29" s="93" t="s">
        <v>180</v>
      </c>
      <c r="D29" s="96" t="s">
        <v>189</v>
      </c>
      <c r="E29" s="97" t="s">
        <v>190</v>
      </c>
      <c r="F29" s="97" t="s">
        <v>173</v>
      </c>
      <c r="G29" s="98">
        <v>4</v>
      </c>
      <c r="H29" s="114" t="s">
        <v>188</v>
      </c>
      <c r="I29" s="133">
        <v>0</v>
      </c>
      <c r="J29" s="92">
        <v>0</v>
      </c>
      <c r="K29" s="106" t="str">
        <f t="shared" si="3"/>
        <v>NA</v>
      </c>
      <c r="L29" s="106" t="str">
        <f t="shared" si="4"/>
        <v>NA</v>
      </c>
      <c r="M29" s="142">
        <f t="shared" si="0"/>
        <v>0</v>
      </c>
      <c r="N29" s="142" t="str">
        <f t="shared" si="1"/>
        <v>0</v>
      </c>
      <c r="O29" s="127" t="str">
        <f t="shared" si="2"/>
        <v>0</v>
      </c>
      <c r="P29" s="129" t="s">
        <v>70</v>
      </c>
      <c r="Q29" s="128"/>
      <c r="R29" s="118" t="s">
        <v>70</v>
      </c>
      <c r="S29" s="111" t="s">
        <v>70</v>
      </c>
      <c r="T29" s="111" t="s">
        <v>70</v>
      </c>
      <c r="U29" s="81"/>
      <c r="V29" s="114"/>
      <c r="W29" s="123"/>
    </row>
    <row r="30" spans="2:23" ht="90">
      <c r="B30" s="85">
        <v>25</v>
      </c>
      <c r="C30" s="90" t="s">
        <v>181</v>
      </c>
      <c r="D30" s="90" t="s">
        <v>198</v>
      </c>
      <c r="E30" s="91" t="s">
        <v>174</v>
      </c>
      <c r="F30" s="91" t="s">
        <v>21</v>
      </c>
      <c r="G30" s="91" t="s">
        <v>70</v>
      </c>
      <c r="H30" s="111" t="s">
        <v>175</v>
      </c>
      <c r="I30" s="133">
        <v>3</v>
      </c>
      <c r="J30" s="107">
        <v>4</v>
      </c>
      <c r="K30" s="106" t="str">
        <f t="shared" si="3"/>
        <v>High</v>
      </c>
      <c r="L30" s="106" t="str">
        <f t="shared" si="4"/>
        <v>Frequent</v>
      </c>
      <c r="M30" s="142">
        <f t="shared" si="0"/>
        <v>12</v>
      </c>
      <c r="N30" s="142" t="str">
        <f t="shared" si="1"/>
        <v>4</v>
      </c>
      <c r="O30" s="127" t="str">
        <f t="shared" si="2"/>
        <v>Very High</v>
      </c>
      <c r="P30" s="129" t="s">
        <v>338</v>
      </c>
      <c r="Q30" s="128" t="s">
        <v>310</v>
      </c>
      <c r="R30" s="111" t="s">
        <v>350</v>
      </c>
      <c r="S30" s="111" t="s">
        <v>227</v>
      </c>
      <c r="T30" s="111" t="s">
        <v>377</v>
      </c>
      <c r="U30" s="81"/>
      <c r="V30" s="111"/>
      <c r="W30" s="122"/>
    </row>
    <row r="31" spans="2:23" ht="120">
      <c r="B31" s="89">
        <v>26</v>
      </c>
      <c r="C31" s="90" t="s">
        <v>181</v>
      </c>
      <c r="D31" s="90" t="s">
        <v>199</v>
      </c>
      <c r="E31" s="91" t="s">
        <v>174</v>
      </c>
      <c r="F31" s="91" t="s">
        <v>21</v>
      </c>
      <c r="G31" s="91" t="s">
        <v>70</v>
      </c>
      <c r="H31" s="198" t="s">
        <v>357</v>
      </c>
      <c r="I31" s="133">
        <v>3</v>
      </c>
      <c r="J31" s="92">
        <v>4</v>
      </c>
      <c r="K31" s="106" t="str">
        <f t="shared" si="3"/>
        <v>High</v>
      </c>
      <c r="L31" s="106" t="str">
        <f t="shared" si="4"/>
        <v>Frequent</v>
      </c>
      <c r="M31" s="142">
        <f t="shared" si="0"/>
        <v>12</v>
      </c>
      <c r="N31" s="142" t="str">
        <f t="shared" si="1"/>
        <v>4</v>
      </c>
      <c r="O31" s="127" t="str">
        <f t="shared" si="2"/>
        <v>Very High</v>
      </c>
      <c r="P31" s="129" t="s">
        <v>338</v>
      </c>
      <c r="Q31" s="128" t="s">
        <v>310</v>
      </c>
      <c r="R31" s="111" t="s">
        <v>351</v>
      </c>
      <c r="S31" s="111" t="s">
        <v>227</v>
      </c>
      <c r="T31" s="111" t="s">
        <v>53</v>
      </c>
      <c r="U31" s="81"/>
      <c r="V31" s="111"/>
      <c r="W31" s="122"/>
    </row>
    <row r="32" spans="2:23" ht="90">
      <c r="B32" s="85">
        <v>27</v>
      </c>
      <c r="C32" s="90" t="s">
        <v>181</v>
      </c>
      <c r="D32" s="90" t="s">
        <v>199</v>
      </c>
      <c r="E32" s="91" t="s">
        <v>174</v>
      </c>
      <c r="F32" s="91" t="s">
        <v>21</v>
      </c>
      <c r="G32" s="91" t="s">
        <v>70</v>
      </c>
      <c r="H32" s="111" t="s">
        <v>210</v>
      </c>
      <c r="I32" s="133">
        <v>3</v>
      </c>
      <c r="J32" s="92">
        <v>2</v>
      </c>
      <c r="K32" s="106" t="str">
        <f t="shared" si="3"/>
        <v>High</v>
      </c>
      <c r="L32" s="106" t="str">
        <f t="shared" si="4"/>
        <v>Ocassional</v>
      </c>
      <c r="M32" s="142">
        <f t="shared" si="0"/>
        <v>6</v>
      </c>
      <c r="N32" s="142" t="str">
        <f t="shared" si="1"/>
        <v>2</v>
      </c>
      <c r="O32" s="127" t="str">
        <f t="shared" si="2"/>
        <v>Medium</v>
      </c>
      <c r="P32" s="129" t="s">
        <v>338</v>
      </c>
      <c r="Q32" s="128" t="s">
        <v>310</v>
      </c>
      <c r="R32" s="111" t="s">
        <v>378</v>
      </c>
      <c r="S32" s="111" t="s">
        <v>227</v>
      </c>
      <c r="T32" s="111" t="s">
        <v>379</v>
      </c>
      <c r="U32" s="81"/>
      <c r="V32" s="111"/>
      <c r="W32" s="122"/>
    </row>
    <row r="33" spans="2:23" ht="120">
      <c r="B33" s="89">
        <v>28</v>
      </c>
      <c r="C33" s="90" t="s">
        <v>181</v>
      </c>
      <c r="D33" s="90" t="s">
        <v>199</v>
      </c>
      <c r="E33" s="91" t="s">
        <v>174</v>
      </c>
      <c r="F33" s="91" t="s">
        <v>21</v>
      </c>
      <c r="G33" s="94" t="s">
        <v>70</v>
      </c>
      <c r="H33" s="113" t="s">
        <v>358</v>
      </c>
      <c r="I33" s="134">
        <v>2</v>
      </c>
      <c r="J33" s="92">
        <v>1</v>
      </c>
      <c r="K33" s="106" t="str">
        <f t="shared" si="3"/>
        <v>Medium</v>
      </c>
      <c r="L33" s="106" t="str">
        <f t="shared" si="4"/>
        <v>Rare</v>
      </c>
      <c r="M33" s="142">
        <f t="shared" si="0"/>
        <v>2</v>
      </c>
      <c r="N33" s="142" t="str">
        <f t="shared" si="1"/>
        <v>1</v>
      </c>
      <c r="O33" s="127" t="str">
        <f t="shared" si="2"/>
        <v>Low</v>
      </c>
      <c r="P33" s="129" t="s">
        <v>359</v>
      </c>
      <c r="Q33" s="128" t="s">
        <v>340</v>
      </c>
      <c r="R33" s="111" t="s">
        <v>360</v>
      </c>
      <c r="S33" s="111" t="s">
        <v>227</v>
      </c>
      <c r="T33" s="111" t="s">
        <v>338</v>
      </c>
      <c r="U33" s="81"/>
      <c r="V33" s="111"/>
      <c r="W33" s="122"/>
    </row>
    <row r="34" spans="2:23" ht="105">
      <c r="B34" s="85">
        <v>29</v>
      </c>
      <c r="C34" s="90" t="s">
        <v>181</v>
      </c>
      <c r="D34" s="90" t="s">
        <v>199</v>
      </c>
      <c r="E34" s="91" t="s">
        <v>174</v>
      </c>
      <c r="F34" s="91" t="s">
        <v>21</v>
      </c>
      <c r="G34" s="94" t="s">
        <v>70</v>
      </c>
      <c r="H34" s="113" t="s">
        <v>200</v>
      </c>
      <c r="I34" s="134">
        <v>3</v>
      </c>
      <c r="J34" s="92">
        <v>3</v>
      </c>
      <c r="K34" s="106" t="str">
        <f t="shared" si="3"/>
        <v>High</v>
      </c>
      <c r="L34" s="106" t="str">
        <f t="shared" si="4"/>
        <v>Intermittent</v>
      </c>
      <c r="M34" s="142">
        <f t="shared" si="0"/>
        <v>9</v>
      </c>
      <c r="N34" s="142" t="str">
        <f t="shared" si="1"/>
        <v>3</v>
      </c>
      <c r="O34" s="127" t="str">
        <f t="shared" si="2"/>
        <v>High</v>
      </c>
      <c r="P34" s="129" t="s">
        <v>338</v>
      </c>
      <c r="Q34" s="128" t="s">
        <v>310</v>
      </c>
      <c r="R34" s="111" t="s">
        <v>380</v>
      </c>
      <c r="S34" s="111" t="s">
        <v>227</v>
      </c>
      <c r="T34" s="111" t="s">
        <v>381</v>
      </c>
      <c r="U34" s="81"/>
      <c r="V34" s="111"/>
      <c r="W34" s="122"/>
    </row>
    <row r="35" spans="2:23" ht="60">
      <c r="B35" s="89">
        <v>30</v>
      </c>
      <c r="C35" s="90" t="s">
        <v>181</v>
      </c>
      <c r="D35" s="94" t="s">
        <v>70</v>
      </c>
      <c r="E35" s="94" t="s">
        <v>174</v>
      </c>
      <c r="F35" s="94" t="s">
        <v>23</v>
      </c>
      <c r="G35" s="94" t="s">
        <v>70</v>
      </c>
      <c r="H35" s="113" t="s">
        <v>176</v>
      </c>
      <c r="I35" s="134">
        <v>3</v>
      </c>
      <c r="J35" s="98">
        <v>2</v>
      </c>
      <c r="K35" s="106" t="str">
        <f t="shared" si="3"/>
        <v>High</v>
      </c>
      <c r="L35" s="106" t="str">
        <f t="shared" si="4"/>
        <v>Ocassional</v>
      </c>
      <c r="M35" s="142">
        <f t="shared" si="0"/>
        <v>6</v>
      </c>
      <c r="N35" s="142" t="str">
        <f t="shared" si="1"/>
        <v>2</v>
      </c>
      <c r="O35" s="127" t="str">
        <f t="shared" si="2"/>
        <v>Medium</v>
      </c>
      <c r="P35" s="129" t="s">
        <v>347</v>
      </c>
      <c r="Q35" s="128" t="s">
        <v>344</v>
      </c>
      <c r="R35" s="111" t="s">
        <v>382</v>
      </c>
      <c r="S35" s="111" t="s">
        <v>227</v>
      </c>
      <c r="T35" s="118" t="s">
        <v>383</v>
      </c>
      <c r="U35" s="81"/>
      <c r="V35" s="118"/>
      <c r="W35" s="122"/>
    </row>
    <row r="36" spans="2:23" ht="60">
      <c r="B36" s="85">
        <v>31</v>
      </c>
      <c r="C36" s="90" t="s">
        <v>181</v>
      </c>
      <c r="D36" s="97" t="s">
        <v>177</v>
      </c>
      <c r="E36" s="94" t="s">
        <v>174</v>
      </c>
      <c r="F36" s="94" t="s">
        <v>23</v>
      </c>
      <c r="G36" s="94" t="s">
        <v>70</v>
      </c>
      <c r="H36" s="113" t="s">
        <v>352</v>
      </c>
      <c r="I36" s="134">
        <v>1</v>
      </c>
      <c r="J36" s="98">
        <v>3</v>
      </c>
      <c r="K36" s="106" t="str">
        <f t="shared" si="3"/>
        <v>Low</v>
      </c>
      <c r="L36" s="106" t="str">
        <f t="shared" si="4"/>
        <v>Intermittent</v>
      </c>
      <c r="M36" s="142">
        <f t="shared" si="0"/>
        <v>3</v>
      </c>
      <c r="N36" s="142" t="str">
        <f t="shared" si="1"/>
        <v>1</v>
      </c>
      <c r="O36" s="127" t="str">
        <f t="shared" si="2"/>
        <v>Low</v>
      </c>
      <c r="P36" s="129"/>
      <c r="Q36" s="128" t="s">
        <v>310</v>
      </c>
      <c r="R36" s="111" t="s">
        <v>213</v>
      </c>
      <c r="S36" s="111" t="s">
        <v>227</v>
      </c>
      <c r="T36" s="118" t="s">
        <v>235</v>
      </c>
      <c r="U36" s="81"/>
      <c r="V36" s="118"/>
      <c r="W36" s="122"/>
    </row>
    <row r="37" spans="2:23" ht="60">
      <c r="B37" s="89">
        <v>32</v>
      </c>
      <c r="C37" s="90" t="s">
        <v>181</v>
      </c>
      <c r="D37" s="97" t="s">
        <v>177</v>
      </c>
      <c r="E37" s="94" t="s">
        <v>174</v>
      </c>
      <c r="F37" s="94" t="s">
        <v>23</v>
      </c>
      <c r="G37" s="94" t="s">
        <v>70</v>
      </c>
      <c r="H37" s="112" t="s">
        <v>196</v>
      </c>
      <c r="I37" s="134">
        <v>1</v>
      </c>
      <c r="J37" s="98">
        <v>3</v>
      </c>
      <c r="K37" s="106" t="str">
        <f t="shared" si="3"/>
        <v>Low</v>
      </c>
      <c r="L37" s="106" t="str">
        <f t="shared" si="4"/>
        <v>Intermittent</v>
      </c>
      <c r="M37" s="142">
        <f t="shared" si="0"/>
        <v>3</v>
      </c>
      <c r="N37" s="142" t="str">
        <f t="shared" si="1"/>
        <v>1</v>
      </c>
      <c r="O37" s="127" t="str">
        <f t="shared" si="2"/>
        <v>Low</v>
      </c>
      <c r="P37" s="129"/>
      <c r="Q37" s="128" t="s">
        <v>310</v>
      </c>
      <c r="R37" s="111" t="s">
        <v>213</v>
      </c>
      <c r="S37" s="111" t="s">
        <v>227</v>
      </c>
      <c r="T37" s="118" t="s">
        <v>235</v>
      </c>
      <c r="U37" s="81"/>
      <c r="V37" s="118"/>
      <c r="W37" s="122"/>
    </row>
    <row r="38" spans="2:23" ht="90">
      <c r="B38" s="85">
        <v>33</v>
      </c>
      <c r="C38" s="90" t="s">
        <v>181</v>
      </c>
      <c r="D38" s="94" t="s">
        <v>197</v>
      </c>
      <c r="E38" s="94" t="s">
        <v>174</v>
      </c>
      <c r="F38" s="94" t="s">
        <v>23</v>
      </c>
      <c r="G38" s="94" t="s">
        <v>70</v>
      </c>
      <c r="H38" s="113" t="s">
        <v>195</v>
      </c>
      <c r="I38" s="134">
        <v>3</v>
      </c>
      <c r="J38" s="98">
        <v>1</v>
      </c>
      <c r="K38" s="106" t="str">
        <f t="shared" si="3"/>
        <v>High</v>
      </c>
      <c r="L38" s="106" t="str">
        <f t="shared" si="4"/>
        <v>Rare</v>
      </c>
      <c r="M38" s="142">
        <f t="shared" si="0"/>
        <v>3</v>
      </c>
      <c r="N38" s="142" t="str">
        <f t="shared" si="1"/>
        <v>1</v>
      </c>
      <c r="O38" s="127" t="str">
        <f t="shared" si="2"/>
        <v>Low</v>
      </c>
      <c r="P38" s="129" t="s">
        <v>353</v>
      </c>
      <c r="Q38" s="128" t="s">
        <v>340</v>
      </c>
      <c r="R38" s="111" t="s">
        <v>384</v>
      </c>
      <c r="S38" s="111" t="s">
        <v>227</v>
      </c>
      <c r="T38" s="118" t="s">
        <v>235</v>
      </c>
      <c r="U38" s="81"/>
      <c r="V38" s="118"/>
      <c r="W38" s="122"/>
    </row>
    <row r="39" spans="2:23" ht="105">
      <c r="B39" s="89">
        <v>34</v>
      </c>
      <c r="C39" s="90" t="s">
        <v>181</v>
      </c>
      <c r="D39" s="94" t="s">
        <v>197</v>
      </c>
      <c r="E39" s="94" t="s">
        <v>174</v>
      </c>
      <c r="F39" s="94" t="s">
        <v>23</v>
      </c>
      <c r="G39" s="94" t="s">
        <v>70</v>
      </c>
      <c r="H39" s="113" t="s">
        <v>361</v>
      </c>
      <c r="I39" s="134">
        <v>2</v>
      </c>
      <c r="J39" s="98">
        <v>2</v>
      </c>
      <c r="K39" s="106" t="str">
        <f t="shared" si="3"/>
        <v>Medium</v>
      </c>
      <c r="L39" s="106" t="str">
        <f t="shared" si="4"/>
        <v>Ocassional</v>
      </c>
      <c r="M39" s="142">
        <f t="shared" si="0"/>
        <v>4</v>
      </c>
      <c r="N39" s="142" t="str">
        <f t="shared" si="1"/>
        <v>2</v>
      </c>
      <c r="O39" s="127" t="str">
        <f t="shared" si="2"/>
        <v>Medium</v>
      </c>
      <c r="P39" s="129"/>
      <c r="Q39" s="128"/>
      <c r="R39" s="111" t="s">
        <v>385</v>
      </c>
      <c r="S39" s="111" t="s">
        <v>227</v>
      </c>
      <c r="T39" s="118" t="s">
        <v>235</v>
      </c>
      <c r="U39" s="81"/>
      <c r="V39" s="118"/>
      <c r="W39" s="122"/>
    </row>
    <row r="40" spans="2:23" ht="105">
      <c r="B40" s="85">
        <v>35</v>
      </c>
      <c r="C40" s="90" t="s">
        <v>206</v>
      </c>
      <c r="D40" s="90" t="s">
        <v>203</v>
      </c>
      <c r="E40" s="90" t="s">
        <v>201</v>
      </c>
      <c r="F40" s="91" t="s">
        <v>30</v>
      </c>
      <c r="G40" s="91">
        <v>4</v>
      </c>
      <c r="H40" s="112" t="s">
        <v>300</v>
      </c>
      <c r="I40" s="135">
        <v>3</v>
      </c>
      <c r="J40" s="107">
        <v>4</v>
      </c>
      <c r="K40" s="106" t="str">
        <f t="shared" si="3"/>
        <v>High</v>
      </c>
      <c r="L40" s="106" t="str">
        <f t="shared" si="4"/>
        <v>Frequent</v>
      </c>
      <c r="M40" s="142">
        <f t="shared" si="0"/>
        <v>12</v>
      </c>
      <c r="N40" s="142" t="str">
        <f t="shared" si="1"/>
        <v>4</v>
      </c>
      <c r="O40" s="127" t="str">
        <f t="shared" si="2"/>
        <v>Very High</v>
      </c>
      <c r="P40" s="129"/>
      <c r="Q40" s="128"/>
      <c r="R40" s="111" t="s">
        <v>386</v>
      </c>
      <c r="S40" s="111" t="s">
        <v>227</v>
      </c>
      <c r="T40" s="139" t="s">
        <v>387</v>
      </c>
      <c r="U40" s="81"/>
      <c r="V40" s="111"/>
      <c r="W40" s="122"/>
    </row>
    <row r="41" spans="2:23" ht="105">
      <c r="B41" s="89">
        <v>36</v>
      </c>
      <c r="C41" s="90" t="s">
        <v>206</v>
      </c>
      <c r="D41" s="90" t="s">
        <v>203</v>
      </c>
      <c r="E41" s="90" t="s">
        <v>201</v>
      </c>
      <c r="F41" s="91" t="s">
        <v>30</v>
      </c>
      <c r="G41" s="91">
        <v>4</v>
      </c>
      <c r="H41" s="112" t="s">
        <v>301</v>
      </c>
      <c r="I41" s="135">
        <v>3</v>
      </c>
      <c r="J41" s="107">
        <v>2</v>
      </c>
      <c r="K41" s="106" t="str">
        <f t="shared" si="3"/>
        <v>High</v>
      </c>
      <c r="L41" s="106" t="str">
        <f t="shared" si="4"/>
        <v>Ocassional</v>
      </c>
      <c r="M41" s="142">
        <f t="shared" si="0"/>
        <v>6</v>
      </c>
      <c r="N41" s="142" t="str">
        <f t="shared" si="1"/>
        <v>2</v>
      </c>
      <c r="O41" s="127" t="str">
        <f t="shared" si="2"/>
        <v>Medium</v>
      </c>
      <c r="P41" s="129"/>
      <c r="Q41" s="128"/>
      <c r="R41" s="111" t="s">
        <v>124</v>
      </c>
      <c r="S41" s="111" t="s">
        <v>227</v>
      </c>
      <c r="T41" s="139" t="s">
        <v>138</v>
      </c>
      <c r="U41" s="81"/>
      <c r="V41" s="111"/>
      <c r="W41" s="122"/>
    </row>
    <row r="42" spans="2:23" ht="105">
      <c r="B42" s="85">
        <v>37</v>
      </c>
      <c r="C42" s="90" t="s">
        <v>206</v>
      </c>
      <c r="D42" s="90" t="s">
        <v>203</v>
      </c>
      <c r="E42" s="90" t="s">
        <v>201</v>
      </c>
      <c r="F42" s="91" t="s">
        <v>30</v>
      </c>
      <c r="G42" s="91">
        <v>4</v>
      </c>
      <c r="H42" s="112" t="s">
        <v>302</v>
      </c>
      <c r="I42" s="135">
        <v>2</v>
      </c>
      <c r="J42" s="107">
        <v>4</v>
      </c>
      <c r="K42" s="106" t="str">
        <f t="shared" si="3"/>
        <v>Medium</v>
      </c>
      <c r="L42" s="106" t="str">
        <f t="shared" si="4"/>
        <v>Frequent</v>
      </c>
      <c r="M42" s="142">
        <f t="shared" si="0"/>
        <v>8</v>
      </c>
      <c r="N42" s="142" t="str">
        <f t="shared" si="1"/>
        <v>3</v>
      </c>
      <c r="O42" s="127" t="str">
        <f t="shared" si="2"/>
        <v>High</v>
      </c>
      <c r="P42" s="129"/>
      <c r="Q42" s="128"/>
      <c r="R42" s="119" t="s">
        <v>119</v>
      </c>
      <c r="S42" s="111" t="s">
        <v>227</v>
      </c>
      <c r="T42" s="139" t="s">
        <v>50</v>
      </c>
      <c r="U42" s="81"/>
      <c r="V42" s="111"/>
      <c r="W42" s="122"/>
    </row>
    <row r="43" spans="2:23" ht="105">
      <c r="B43" s="89">
        <v>38</v>
      </c>
      <c r="C43" s="90" t="s">
        <v>206</v>
      </c>
      <c r="D43" s="90" t="s">
        <v>203</v>
      </c>
      <c r="E43" s="90" t="s">
        <v>201</v>
      </c>
      <c r="F43" s="91" t="s">
        <v>30</v>
      </c>
      <c r="G43" s="91">
        <v>4</v>
      </c>
      <c r="H43" s="112" t="s">
        <v>303</v>
      </c>
      <c r="I43" s="135">
        <v>2</v>
      </c>
      <c r="J43" s="107">
        <v>4</v>
      </c>
      <c r="K43" s="106" t="str">
        <f t="shared" si="3"/>
        <v>Medium</v>
      </c>
      <c r="L43" s="106" t="str">
        <f t="shared" si="4"/>
        <v>Frequent</v>
      </c>
      <c r="M43" s="142">
        <f t="shared" si="0"/>
        <v>8</v>
      </c>
      <c r="N43" s="142" t="str">
        <f t="shared" si="1"/>
        <v>3</v>
      </c>
      <c r="O43" s="127" t="str">
        <f t="shared" si="2"/>
        <v>High</v>
      </c>
      <c r="P43" s="129"/>
      <c r="Q43" s="128"/>
      <c r="R43" s="111" t="s">
        <v>123</v>
      </c>
      <c r="S43" s="111" t="s">
        <v>227</v>
      </c>
      <c r="T43" s="139" t="s">
        <v>50</v>
      </c>
      <c r="U43" s="81"/>
      <c r="V43" s="111"/>
      <c r="W43" s="122"/>
    </row>
    <row r="44" spans="2:23" ht="105">
      <c r="B44" s="85">
        <v>39</v>
      </c>
      <c r="C44" s="90" t="s">
        <v>206</v>
      </c>
      <c r="D44" s="90" t="s">
        <v>203</v>
      </c>
      <c r="E44" s="90" t="s">
        <v>201</v>
      </c>
      <c r="F44" s="91" t="s">
        <v>30</v>
      </c>
      <c r="G44" s="91">
        <v>4</v>
      </c>
      <c r="H44" s="112" t="s">
        <v>112</v>
      </c>
      <c r="I44" s="135">
        <v>2</v>
      </c>
      <c r="J44" s="107">
        <v>4</v>
      </c>
      <c r="K44" s="106" t="str">
        <f t="shared" si="3"/>
        <v>Medium</v>
      </c>
      <c r="L44" s="106" t="str">
        <f t="shared" si="4"/>
        <v>Frequent</v>
      </c>
      <c r="M44" s="142">
        <f t="shared" si="0"/>
        <v>8</v>
      </c>
      <c r="N44" s="142" t="str">
        <f t="shared" si="1"/>
        <v>3</v>
      </c>
      <c r="O44" s="127" t="str">
        <f t="shared" si="2"/>
        <v>High</v>
      </c>
      <c r="P44" s="129"/>
      <c r="Q44" s="128"/>
      <c r="R44" s="111" t="s">
        <v>125</v>
      </c>
      <c r="S44" s="111" t="s">
        <v>227</v>
      </c>
      <c r="T44" s="139" t="s">
        <v>138</v>
      </c>
      <c r="U44" s="81"/>
      <c r="V44" s="111"/>
      <c r="W44" s="122"/>
    </row>
    <row r="45" spans="2:23" ht="105">
      <c r="B45" s="89">
        <v>40</v>
      </c>
      <c r="C45" s="90" t="s">
        <v>206</v>
      </c>
      <c r="D45" s="90" t="s">
        <v>203</v>
      </c>
      <c r="E45" s="90" t="s">
        <v>201</v>
      </c>
      <c r="F45" s="91" t="s">
        <v>30</v>
      </c>
      <c r="G45" s="91">
        <v>4</v>
      </c>
      <c r="H45" s="112" t="s">
        <v>117</v>
      </c>
      <c r="I45" s="135">
        <v>2</v>
      </c>
      <c r="J45" s="107">
        <v>3</v>
      </c>
      <c r="K45" s="106" t="str">
        <f t="shared" si="3"/>
        <v>Medium</v>
      </c>
      <c r="L45" s="106" t="str">
        <f t="shared" si="4"/>
        <v>Intermittent</v>
      </c>
      <c r="M45" s="142">
        <f t="shared" si="0"/>
        <v>6</v>
      </c>
      <c r="N45" s="142" t="str">
        <f t="shared" si="1"/>
        <v>2</v>
      </c>
      <c r="O45" s="127" t="str">
        <f t="shared" si="2"/>
        <v>Medium</v>
      </c>
      <c r="P45" s="129"/>
      <c r="Q45" s="128"/>
      <c r="R45" s="119" t="s">
        <v>120</v>
      </c>
      <c r="S45" s="111" t="s">
        <v>227</v>
      </c>
      <c r="T45" s="139" t="s">
        <v>138</v>
      </c>
      <c r="U45" s="81"/>
      <c r="V45" s="118"/>
      <c r="W45" s="122"/>
    </row>
    <row r="46" spans="2:23" ht="180">
      <c r="B46" s="85">
        <v>41</v>
      </c>
      <c r="C46" s="90" t="s">
        <v>206</v>
      </c>
      <c r="D46" s="90" t="s">
        <v>203</v>
      </c>
      <c r="E46" s="90" t="s">
        <v>201</v>
      </c>
      <c r="F46" s="91" t="s">
        <v>30</v>
      </c>
      <c r="G46" s="91">
        <v>4</v>
      </c>
      <c r="H46" s="112" t="s">
        <v>304</v>
      </c>
      <c r="I46" s="135">
        <v>2</v>
      </c>
      <c r="J46" s="107">
        <v>4</v>
      </c>
      <c r="K46" s="106" t="str">
        <f t="shared" si="3"/>
        <v>Medium</v>
      </c>
      <c r="L46" s="106" t="str">
        <f t="shared" si="4"/>
        <v>Frequent</v>
      </c>
      <c r="M46" s="142">
        <f t="shared" si="0"/>
        <v>8</v>
      </c>
      <c r="N46" s="142" t="str">
        <f t="shared" si="1"/>
        <v>3</v>
      </c>
      <c r="O46" s="127" t="str">
        <f t="shared" si="2"/>
        <v>High</v>
      </c>
      <c r="P46" s="129"/>
      <c r="Q46" s="128"/>
      <c r="R46" s="111" t="s">
        <v>224</v>
      </c>
      <c r="S46" s="111" t="s">
        <v>227</v>
      </c>
      <c r="T46" s="139" t="s">
        <v>50</v>
      </c>
      <c r="U46" s="81"/>
      <c r="V46" s="118"/>
      <c r="W46" s="122"/>
    </row>
    <row r="47" spans="2:23" ht="105">
      <c r="B47" s="89">
        <v>42</v>
      </c>
      <c r="C47" s="90" t="s">
        <v>206</v>
      </c>
      <c r="D47" s="90" t="s">
        <v>203</v>
      </c>
      <c r="E47" s="90" t="s">
        <v>201</v>
      </c>
      <c r="F47" s="91" t="s">
        <v>30</v>
      </c>
      <c r="G47" s="91">
        <v>4</v>
      </c>
      <c r="H47" s="112" t="s">
        <v>202</v>
      </c>
      <c r="I47" s="135">
        <v>2</v>
      </c>
      <c r="J47" s="107">
        <v>3</v>
      </c>
      <c r="K47" s="106" t="str">
        <f t="shared" si="3"/>
        <v>Medium</v>
      </c>
      <c r="L47" s="106" t="str">
        <f t="shared" si="4"/>
        <v>Intermittent</v>
      </c>
      <c r="M47" s="142">
        <f t="shared" si="0"/>
        <v>6</v>
      </c>
      <c r="N47" s="142" t="str">
        <f t="shared" si="1"/>
        <v>2</v>
      </c>
      <c r="O47" s="127" t="str">
        <f t="shared" si="2"/>
        <v>Medium</v>
      </c>
      <c r="P47" s="129"/>
      <c r="Q47" s="128"/>
      <c r="R47" s="119" t="s">
        <v>118</v>
      </c>
      <c r="S47" s="111" t="s">
        <v>227</v>
      </c>
      <c r="T47" s="139" t="s">
        <v>50</v>
      </c>
      <c r="U47" s="81"/>
      <c r="V47" s="118"/>
      <c r="W47" s="122"/>
    </row>
    <row r="48" spans="2:23" ht="105">
      <c r="B48" s="85">
        <v>43</v>
      </c>
      <c r="C48" s="90" t="s">
        <v>206</v>
      </c>
      <c r="D48" s="90" t="s">
        <v>203</v>
      </c>
      <c r="E48" s="90" t="s">
        <v>201</v>
      </c>
      <c r="F48" s="91" t="s">
        <v>30</v>
      </c>
      <c r="G48" s="91">
        <v>4</v>
      </c>
      <c r="H48" s="112" t="s">
        <v>305</v>
      </c>
      <c r="I48" s="135">
        <v>2</v>
      </c>
      <c r="J48" s="107">
        <v>4</v>
      </c>
      <c r="K48" s="106" t="str">
        <f t="shared" si="3"/>
        <v>Medium</v>
      </c>
      <c r="L48" s="106" t="str">
        <f t="shared" si="4"/>
        <v>Frequent</v>
      </c>
      <c r="M48" s="142">
        <f t="shared" si="0"/>
        <v>8</v>
      </c>
      <c r="N48" s="142" t="str">
        <f t="shared" si="1"/>
        <v>3</v>
      </c>
      <c r="O48" s="127" t="str">
        <f t="shared" si="2"/>
        <v>High</v>
      </c>
      <c r="P48" s="129"/>
      <c r="Q48" s="128"/>
      <c r="R48" s="111" t="s">
        <v>218</v>
      </c>
      <c r="S48" s="111" t="s">
        <v>227</v>
      </c>
      <c r="T48" s="139" t="s">
        <v>50</v>
      </c>
      <c r="U48" s="81"/>
      <c r="V48" s="118"/>
      <c r="W48" s="122"/>
    </row>
    <row r="49" spans="2:23" ht="180">
      <c r="B49" s="89">
        <v>44</v>
      </c>
      <c r="C49" s="99" t="s">
        <v>206</v>
      </c>
      <c r="D49" s="100" t="s">
        <v>205</v>
      </c>
      <c r="E49" s="99" t="s">
        <v>204</v>
      </c>
      <c r="F49" s="101" t="s">
        <v>30</v>
      </c>
      <c r="G49" s="101">
        <v>4</v>
      </c>
      <c r="H49" s="112" t="s">
        <v>306</v>
      </c>
      <c r="I49" s="134">
        <v>3</v>
      </c>
      <c r="J49" s="98">
        <v>4</v>
      </c>
      <c r="K49" s="106" t="str">
        <f t="shared" si="3"/>
        <v>High</v>
      </c>
      <c r="L49" s="106" t="str">
        <f t="shared" si="4"/>
        <v>Frequent</v>
      </c>
      <c r="M49" s="142">
        <f t="shared" si="0"/>
        <v>12</v>
      </c>
      <c r="N49" s="142" t="str">
        <f t="shared" si="1"/>
        <v>4</v>
      </c>
      <c r="O49" s="127" t="str">
        <f t="shared" si="2"/>
        <v>Very High</v>
      </c>
      <c r="P49" s="129"/>
      <c r="Q49" s="128"/>
      <c r="R49" s="111" t="s">
        <v>222</v>
      </c>
      <c r="S49" s="111" t="s">
        <v>227</v>
      </c>
      <c r="T49" s="118" t="s">
        <v>388</v>
      </c>
      <c r="U49" s="81"/>
      <c r="V49" s="118"/>
      <c r="W49" s="122"/>
    </row>
    <row r="50" spans="2:23" ht="60">
      <c r="B50" s="85">
        <v>45</v>
      </c>
      <c r="C50" s="90" t="s">
        <v>206</v>
      </c>
      <c r="D50" s="90" t="s">
        <v>205</v>
      </c>
      <c r="E50" s="90" t="s">
        <v>204</v>
      </c>
      <c r="F50" s="91" t="s">
        <v>30</v>
      </c>
      <c r="G50" s="91">
        <v>4</v>
      </c>
      <c r="H50" s="112" t="s">
        <v>307</v>
      </c>
      <c r="I50" s="134">
        <v>2</v>
      </c>
      <c r="J50" s="98">
        <v>4</v>
      </c>
      <c r="K50" s="106" t="str">
        <f t="shared" si="3"/>
        <v>Medium</v>
      </c>
      <c r="L50" s="106" t="str">
        <f t="shared" si="4"/>
        <v>Frequent</v>
      </c>
      <c r="M50" s="142">
        <f t="shared" si="0"/>
        <v>8</v>
      </c>
      <c r="N50" s="142" t="str">
        <f t="shared" si="1"/>
        <v>3</v>
      </c>
      <c r="O50" s="127" t="str">
        <f t="shared" si="2"/>
        <v>High</v>
      </c>
      <c r="P50" s="129"/>
      <c r="Q50" s="128"/>
      <c r="R50" s="111" t="s">
        <v>223</v>
      </c>
      <c r="S50" s="111" t="s">
        <v>227</v>
      </c>
      <c r="T50" s="118" t="s">
        <v>375</v>
      </c>
      <c r="U50" s="81"/>
      <c r="V50" s="118"/>
      <c r="W50" s="122"/>
    </row>
    <row r="51" spans="2:23" ht="105">
      <c r="B51" s="89">
        <v>46</v>
      </c>
      <c r="C51" s="90" t="s">
        <v>206</v>
      </c>
      <c r="D51" s="90" t="s">
        <v>205</v>
      </c>
      <c r="E51" s="90" t="s">
        <v>204</v>
      </c>
      <c r="F51" s="91" t="s">
        <v>30</v>
      </c>
      <c r="G51" s="91">
        <v>4</v>
      </c>
      <c r="H51" s="112" t="s">
        <v>308</v>
      </c>
      <c r="I51" s="134">
        <v>2</v>
      </c>
      <c r="J51" s="98">
        <v>4</v>
      </c>
      <c r="K51" s="106" t="str">
        <f t="shared" si="3"/>
        <v>Medium</v>
      </c>
      <c r="L51" s="106" t="str">
        <f t="shared" si="4"/>
        <v>Frequent</v>
      </c>
      <c r="M51" s="142">
        <f t="shared" si="0"/>
        <v>8</v>
      </c>
      <c r="N51" s="142" t="str">
        <f t="shared" si="1"/>
        <v>3</v>
      </c>
      <c r="O51" s="127" t="str">
        <f t="shared" si="2"/>
        <v>High</v>
      </c>
      <c r="P51" s="129"/>
      <c r="Q51" s="128"/>
      <c r="R51" s="111" t="s">
        <v>221</v>
      </c>
      <c r="S51" s="111" t="s">
        <v>227</v>
      </c>
      <c r="T51" s="118" t="s">
        <v>50</v>
      </c>
      <c r="U51" s="81"/>
      <c r="V51" s="118"/>
      <c r="W51" s="122"/>
    </row>
    <row r="52" spans="2:23" ht="60">
      <c r="B52" s="85">
        <v>47</v>
      </c>
      <c r="C52" s="90" t="s">
        <v>206</v>
      </c>
      <c r="D52" s="90" t="s">
        <v>205</v>
      </c>
      <c r="E52" s="90" t="s">
        <v>204</v>
      </c>
      <c r="F52" s="91" t="s">
        <v>30</v>
      </c>
      <c r="G52" s="91">
        <v>4</v>
      </c>
      <c r="H52" s="112" t="s">
        <v>231</v>
      </c>
      <c r="I52" s="134">
        <v>2</v>
      </c>
      <c r="J52" s="98">
        <v>4</v>
      </c>
      <c r="K52" s="106" t="str">
        <f t="shared" si="3"/>
        <v>Medium</v>
      </c>
      <c r="L52" s="106" t="str">
        <f t="shared" si="4"/>
        <v>Frequent</v>
      </c>
      <c r="M52" s="142">
        <f t="shared" si="0"/>
        <v>8</v>
      </c>
      <c r="N52" s="142" t="str">
        <f t="shared" si="1"/>
        <v>3</v>
      </c>
      <c r="O52" s="127" t="str">
        <f t="shared" si="2"/>
        <v>High</v>
      </c>
      <c r="P52" s="129"/>
      <c r="Q52" s="128"/>
      <c r="R52" s="111" t="s">
        <v>220</v>
      </c>
      <c r="S52" s="111" t="s">
        <v>227</v>
      </c>
      <c r="T52" s="118" t="s">
        <v>234</v>
      </c>
      <c r="U52" s="81"/>
      <c r="V52" s="118"/>
      <c r="W52" s="122"/>
    </row>
    <row r="53" spans="2:23" ht="75">
      <c r="B53" s="89">
        <v>48</v>
      </c>
      <c r="C53" s="90" t="s">
        <v>206</v>
      </c>
      <c r="D53" s="90" t="s">
        <v>205</v>
      </c>
      <c r="E53" s="90" t="s">
        <v>204</v>
      </c>
      <c r="F53" s="91" t="s">
        <v>30</v>
      </c>
      <c r="G53" s="91">
        <v>4</v>
      </c>
      <c r="H53" s="112" t="s">
        <v>232</v>
      </c>
      <c r="I53" s="133">
        <v>3</v>
      </c>
      <c r="J53" s="98">
        <v>3</v>
      </c>
      <c r="K53" s="106" t="str">
        <f t="shared" si="3"/>
        <v>High</v>
      </c>
      <c r="L53" s="106" t="str">
        <f t="shared" si="4"/>
        <v>Intermittent</v>
      </c>
      <c r="M53" s="142">
        <f t="shared" si="0"/>
        <v>9</v>
      </c>
      <c r="N53" s="142" t="str">
        <f t="shared" si="1"/>
        <v>3</v>
      </c>
      <c r="O53" s="127" t="str">
        <f t="shared" si="2"/>
        <v>High</v>
      </c>
      <c r="P53" s="129"/>
      <c r="Q53" s="128"/>
      <c r="R53" s="113" t="s">
        <v>219</v>
      </c>
      <c r="S53" s="111" t="s">
        <v>227</v>
      </c>
      <c r="T53" s="200" t="s">
        <v>389</v>
      </c>
      <c r="U53" s="81"/>
      <c r="V53" s="114"/>
      <c r="W53" s="123"/>
    </row>
    <row r="54" spans="2:23" ht="180">
      <c r="B54" s="85">
        <v>49</v>
      </c>
      <c r="C54" s="90" t="s">
        <v>206</v>
      </c>
      <c r="D54" s="90" t="s">
        <v>205</v>
      </c>
      <c r="E54" s="90" t="s">
        <v>204</v>
      </c>
      <c r="F54" s="91" t="s">
        <v>30</v>
      </c>
      <c r="G54" s="91">
        <v>4</v>
      </c>
      <c r="H54" s="112" t="s">
        <v>116</v>
      </c>
      <c r="I54" s="133">
        <v>3</v>
      </c>
      <c r="J54" s="98">
        <v>4</v>
      </c>
      <c r="K54" s="106" t="str">
        <f t="shared" si="3"/>
        <v>High</v>
      </c>
      <c r="L54" s="106" t="str">
        <f t="shared" si="4"/>
        <v>Frequent</v>
      </c>
      <c r="M54" s="142">
        <f t="shared" si="0"/>
        <v>12</v>
      </c>
      <c r="N54" s="142" t="str">
        <f t="shared" si="1"/>
        <v>4</v>
      </c>
      <c r="O54" s="127" t="str">
        <f t="shared" si="2"/>
        <v>Very High</v>
      </c>
      <c r="P54" s="129"/>
      <c r="Q54" s="128"/>
      <c r="R54" s="111" t="s">
        <v>217</v>
      </c>
      <c r="S54" s="111" t="s">
        <v>227</v>
      </c>
      <c r="T54" s="200" t="s">
        <v>390</v>
      </c>
      <c r="U54" s="81"/>
      <c r="V54" s="114"/>
      <c r="W54" s="123"/>
    </row>
    <row r="55" spans="2:23" ht="60">
      <c r="B55" s="89">
        <v>50</v>
      </c>
      <c r="C55" s="90" t="s">
        <v>206</v>
      </c>
      <c r="D55" s="90" t="s">
        <v>205</v>
      </c>
      <c r="E55" s="90" t="s">
        <v>204</v>
      </c>
      <c r="F55" s="91" t="s">
        <v>30</v>
      </c>
      <c r="G55" s="91">
        <v>4</v>
      </c>
      <c r="H55" s="112" t="s">
        <v>202</v>
      </c>
      <c r="I55" s="133">
        <v>3</v>
      </c>
      <c r="J55" s="98">
        <v>4</v>
      </c>
      <c r="K55" s="106" t="str">
        <f t="shared" si="3"/>
        <v>High</v>
      </c>
      <c r="L55" s="106" t="str">
        <f t="shared" si="4"/>
        <v>Frequent</v>
      </c>
      <c r="M55" s="142">
        <f t="shared" si="0"/>
        <v>12</v>
      </c>
      <c r="N55" s="142" t="str">
        <f t="shared" si="1"/>
        <v>4</v>
      </c>
      <c r="O55" s="127" t="str">
        <f t="shared" si="2"/>
        <v>Very High</v>
      </c>
      <c r="P55" s="129"/>
      <c r="Q55" s="128"/>
      <c r="R55" s="119" t="s">
        <v>118</v>
      </c>
      <c r="S55" s="111" t="s">
        <v>227</v>
      </c>
      <c r="T55" s="114" t="s">
        <v>50</v>
      </c>
      <c r="U55" s="81"/>
      <c r="V55" s="114"/>
      <c r="W55" s="123"/>
    </row>
    <row r="56" spans="2:23" ht="60">
      <c r="B56" s="85">
        <v>51</v>
      </c>
      <c r="C56" s="102" t="s">
        <v>206</v>
      </c>
      <c r="D56" s="102" t="s">
        <v>205</v>
      </c>
      <c r="E56" s="102" t="s">
        <v>204</v>
      </c>
      <c r="F56" s="103" t="s">
        <v>30</v>
      </c>
      <c r="G56" s="103">
        <v>4</v>
      </c>
      <c r="H56" s="115" t="s">
        <v>113</v>
      </c>
      <c r="I56" s="136">
        <v>3</v>
      </c>
      <c r="J56" s="108">
        <v>4</v>
      </c>
      <c r="K56" s="106" t="str">
        <f t="shared" si="3"/>
        <v>High</v>
      </c>
      <c r="L56" s="106" t="str">
        <f t="shared" si="4"/>
        <v>Frequent</v>
      </c>
      <c r="M56" s="142">
        <f t="shared" si="0"/>
        <v>12</v>
      </c>
      <c r="N56" s="142" t="str">
        <f t="shared" si="1"/>
        <v>4</v>
      </c>
      <c r="O56" s="127" t="str">
        <f t="shared" si="2"/>
        <v>Very High</v>
      </c>
      <c r="P56" s="129"/>
      <c r="Q56" s="128"/>
      <c r="R56" s="120" t="s">
        <v>218</v>
      </c>
      <c r="S56" s="111" t="s">
        <v>227</v>
      </c>
      <c r="T56" s="124" t="s">
        <v>50</v>
      </c>
      <c r="U56" s="81"/>
      <c r="V56" s="124"/>
      <c r="W56" s="125"/>
    </row>
    <row r="57" spans="2:23" ht="120.75" thickBot="1">
      <c r="B57" s="199">
        <v>52</v>
      </c>
      <c r="C57" s="104" t="s">
        <v>215</v>
      </c>
      <c r="D57" s="104" t="s">
        <v>214</v>
      </c>
      <c r="E57" s="104" t="s">
        <v>216</v>
      </c>
      <c r="F57" s="105" t="s">
        <v>23</v>
      </c>
      <c r="G57" s="105">
        <v>5</v>
      </c>
      <c r="H57" s="116" t="s">
        <v>362</v>
      </c>
      <c r="I57" s="137">
        <v>4</v>
      </c>
      <c r="J57" s="109">
        <v>4</v>
      </c>
      <c r="K57" s="192" t="str">
        <f t="shared" si="3"/>
        <v>Very High</v>
      </c>
      <c r="L57" s="192" t="str">
        <f t="shared" si="4"/>
        <v>Frequent</v>
      </c>
      <c r="M57" s="193">
        <f t="shared" si="0"/>
        <v>16</v>
      </c>
      <c r="N57" s="193" t="str">
        <f t="shared" si="1"/>
        <v>4</v>
      </c>
      <c r="O57" s="194" t="str">
        <f t="shared" si="2"/>
        <v>Very High</v>
      </c>
      <c r="P57" s="130"/>
      <c r="Q57" s="196"/>
      <c r="R57" s="116" t="s">
        <v>391</v>
      </c>
      <c r="S57" s="116" t="s">
        <v>227</v>
      </c>
      <c r="T57" s="116" t="s">
        <v>233</v>
      </c>
      <c r="U57" s="80"/>
      <c r="V57" s="116"/>
      <c r="W57" s="126"/>
    </row>
    <row r="58" spans="2:23" ht="15.75" thickTop="1"/>
  </sheetData>
  <sheetProtection formatCells="0" selectLockedCells="1"/>
  <autoFilter ref="B5:T57">
    <filterColumn colId="9"/>
    <filterColumn colId="10"/>
    <filterColumn colId="15"/>
  </autoFilter>
  <conditionalFormatting sqref="U6:U57">
    <cfRule type="cellIs" dxfId="6" priority="14" operator="equal">
      <formula>"Very High"</formula>
    </cfRule>
    <cfRule type="cellIs" dxfId="5" priority="15" operator="equal">
      <formula>"High"</formula>
    </cfRule>
  </conditionalFormatting>
  <conditionalFormatting sqref="O6:O57">
    <cfRule type="cellIs" dxfId="4" priority="9" operator="equal">
      <formula>"Low"</formula>
    </cfRule>
    <cfRule type="cellIs" dxfId="3" priority="10" operator="equal">
      <formula>"Medium"</formula>
    </cfRule>
    <cfRule type="cellIs" dxfId="2" priority="11" operator="equal">
      <formula>"High"</formula>
    </cfRule>
    <cfRule type="cellIs" dxfId="1" priority="12" operator="equal">
      <formula>"Very high"</formula>
    </cfRule>
  </conditionalFormatting>
  <dataValidations count="2">
    <dataValidation type="list" allowBlank="1" showInputMessage="1" showErrorMessage="1" sqref="U6:U57">
      <formula1>"Very High, High, Medium, Low"</formula1>
    </dataValidation>
    <dataValidation type="list" allowBlank="1" showInputMessage="1" showErrorMessage="1" sqref="Q6:Q57">
      <formula1>"No Control, Control Deployed-Ineffective, Control Deployed-Needs Improvement,Control Deployed-Effective"</formula1>
    </dataValidation>
  </dataValidations>
  <pageMargins left="0.7" right="0.7" top="0.75" bottom="0.75" header="0.3" footer="0.3"/>
  <pageSetup scale="38" orientation="landscape" r:id="rId1"/>
  <headerFooter>
    <oddHeader>&amp;L&amp;G&amp;CUninor.Confidential</oddHeader>
    <oddFooter>&amp;C&amp;P of &amp;N</oddFooter>
  </headerFooter>
  <legacyDrawingHF r:id="rId2"/>
</worksheet>
</file>

<file path=xl/worksheets/sheet11.xml><?xml version="1.0" encoding="utf-8"?>
<worksheet xmlns="http://schemas.openxmlformats.org/spreadsheetml/2006/main" xmlns:r="http://schemas.openxmlformats.org/officeDocument/2006/relationships">
  <sheetPr codeName="Sheet10"/>
  <dimension ref="B2:N15"/>
  <sheetViews>
    <sheetView workbookViewId="0">
      <selection activeCell="F9" sqref="F9"/>
    </sheetView>
  </sheetViews>
  <sheetFormatPr defaultColWidth="19.7109375" defaultRowHeight="15"/>
  <cols>
    <col min="1" max="1" width="5.28515625" customWidth="1"/>
    <col min="2" max="2" width="5" customWidth="1"/>
    <col min="3" max="3" width="3.7109375" bestFit="1" customWidth="1"/>
    <col min="6" max="6" width="10" customWidth="1"/>
    <col min="7" max="7" width="7.7109375" customWidth="1"/>
    <col min="8" max="8" width="3.7109375" bestFit="1" customWidth="1"/>
    <col min="10" max="10" width="18" customWidth="1"/>
    <col min="11" max="11" width="10.140625" customWidth="1"/>
    <col min="12" max="12" width="5.140625" customWidth="1"/>
  </cols>
  <sheetData>
    <row r="2" spans="2:14" ht="48.75" customHeight="1">
      <c r="D2" s="336" t="s">
        <v>131</v>
      </c>
      <c r="E2" s="337"/>
      <c r="F2" s="64"/>
      <c r="G2" s="64"/>
      <c r="H2" s="64"/>
      <c r="I2" s="336" t="s">
        <v>132</v>
      </c>
      <c r="J2" s="337"/>
      <c r="K2" s="65"/>
      <c r="L2" s="64"/>
      <c r="M2" s="337" t="s">
        <v>133</v>
      </c>
      <c r="N2" s="337"/>
    </row>
    <row r="3" spans="2:14" ht="15.75" thickBot="1"/>
    <row r="4" spans="2:14" ht="70.5" customHeight="1">
      <c r="C4" s="338" t="s">
        <v>108</v>
      </c>
      <c r="D4" s="55" t="s">
        <v>238</v>
      </c>
      <c r="E4" s="54" t="s">
        <v>237</v>
      </c>
      <c r="H4" s="340" t="s">
        <v>108</v>
      </c>
      <c r="I4" s="55" t="s">
        <v>241</v>
      </c>
      <c r="J4" s="54" t="s">
        <v>240</v>
      </c>
      <c r="K4" s="62"/>
      <c r="L4" s="339" t="s">
        <v>108</v>
      </c>
      <c r="M4" s="60" t="s">
        <v>245</v>
      </c>
      <c r="N4" s="54" t="s">
        <v>244</v>
      </c>
    </row>
    <row r="5" spans="2:14" ht="78" customHeight="1" thickBot="1">
      <c r="C5" s="338"/>
      <c r="D5" s="56" t="s">
        <v>239</v>
      </c>
      <c r="E5" s="57" t="s">
        <v>246</v>
      </c>
      <c r="H5" s="340"/>
      <c r="I5" s="56" t="s">
        <v>243</v>
      </c>
      <c r="J5" s="57" t="s">
        <v>242</v>
      </c>
      <c r="K5" s="62"/>
      <c r="L5" s="339"/>
      <c r="M5" s="61" t="s">
        <v>130</v>
      </c>
      <c r="N5" s="57" t="s">
        <v>134</v>
      </c>
    </row>
    <row r="6" spans="2:14">
      <c r="D6" s="335" t="s">
        <v>85</v>
      </c>
      <c r="E6" s="335"/>
      <c r="I6" s="335" t="s">
        <v>85</v>
      </c>
      <c r="J6" s="335"/>
      <c r="K6" s="53"/>
      <c r="M6" s="335" t="s">
        <v>85</v>
      </c>
      <c r="N6" s="335"/>
    </row>
    <row r="10" spans="2:14">
      <c r="B10" s="58" t="e">
        <f>COUNTIF(#REF!,"High")</f>
        <v>#REF!</v>
      </c>
      <c r="C10" s="58" t="e">
        <f>COUNTIF(#REF!,"Very High")</f>
        <v>#REF!</v>
      </c>
    </row>
    <row r="11" spans="2:14">
      <c r="B11" s="58" t="e">
        <f>COUNTIF(#REF!,"Medium")</f>
        <v>#REF!</v>
      </c>
      <c r="C11" s="58" t="e">
        <f>COUNTIF(#REF!,"Low")</f>
        <v>#REF!</v>
      </c>
      <c r="D11" t="e">
        <f>C10+B10+B11+C11</f>
        <v>#REF!</v>
      </c>
    </row>
    <row r="13" spans="2:14">
      <c r="B13" s="58" t="e">
        <f>COUNTIF(#REF!,"High")</f>
        <v>#REF!</v>
      </c>
      <c r="C13" s="58" t="e">
        <f>COUNTIF(#REF!,"Very High")</f>
        <v>#REF!</v>
      </c>
      <c r="D13" s="63" t="e">
        <f>(B10-B13)/B10</f>
        <v>#REF!</v>
      </c>
      <c r="E13" s="63" t="e">
        <f>(C10-C13)/C10</f>
        <v>#REF!</v>
      </c>
    </row>
    <row r="14" spans="2:14">
      <c r="B14" s="58" t="e">
        <f>COUNTIF(#REF!,"Medium")</f>
        <v>#REF!</v>
      </c>
      <c r="C14" s="58" t="e">
        <f>COUNTIF(#REF!,"LOw")</f>
        <v>#REF!</v>
      </c>
      <c r="D14" s="63" t="e">
        <f>(B11-B14)/B11</f>
        <v>#REF!</v>
      </c>
      <c r="E14" s="63"/>
    </row>
    <row r="15" spans="2:14">
      <c r="D15" t="e">
        <f>C13+B13+B14+C14</f>
        <v>#REF!</v>
      </c>
    </row>
  </sheetData>
  <mergeCells count="9">
    <mergeCell ref="M6:N6"/>
    <mergeCell ref="D2:E2"/>
    <mergeCell ref="M2:N2"/>
    <mergeCell ref="C4:C5"/>
    <mergeCell ref="D6:E6"/>
    <mergeCell ref="L4:L5"/>
    <mergeCell ref="I2:J2"/>
    <mergeCell ref="H4:H5"/>
    <mergeCell ref="I6:J6"/>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sheetPr codeName="Sheet111"/>
  <dimension ref="A1:F28"/>
  <sheetViews>
    <sheetView workbookViewId="0">
      <selection activeCell="D7" sqref="D7"/>
    </sheetView>
  </sheetViews>
  <sheetFormatPr defaultColWidth="20.7109375" defaultRowHeight="12.75"/>
  <cols>
    <col min="1" max="1" width="24.140625" style="6" customWidth="1"/>
    <col min="2" max="2" width="26.140625" style="6" bestFit="1" customWidth="1"/>
    <col min="3" max="3" width="26.140625" style="6" customWidth="1"/>
    <col min="4" max="4" width="23" style="6" bestFit="1" customWidth="1"/>
    <col min="5" max="5" width="20.7109375" style="6"/>
    <col min="6" max="6" width="22.5703125" style="6" bestFit="1" customWidth="1"/>
    <col min="7" max="256" width="20.7109375" style="6"/>
    <col min="257" max="257" width="24.140625" style="6" customWidth="1"/>
    <col min="258" max="258" width="26.140625" style="6" bestFit="1" customWidth="1"/>
    <col min="259" max="259" width="26.140625" style="6" customWidth="1"/>
    <col min="260" max="260" width="23" style="6" bestFit="1" customWidth="1"/>
    <col min="261" max="261" width="20.7109375" style="6"/>
    <col min="262" max="262" width="22.5703125" style="6" bestFit="1" customWidth="1"/>
    <col min="263" max="512" width="20.7109375" style="6"/>
    <col min="513" max="513" width="24.140625" style="6" customWidth="1"/>
    <col min="514" max="514" width="26.140625" style="6" bestFit="1" customWidth="1"/>
    <col min="515" max="515" width="26.140625" style="6" customWidth="1"/>
    <col min="516" max="516" width="23" style="6" bestFit="1" customWidth="1"/>
    <col min="517" max="517" width="20.7109375" style="6"/>
    <col min="518" max="518" width="22.5703125" style="6" bestFit="1" customWidth="1"/>
    <col min="519" max="768" width="20.7109375" style="6"/>
    <col min="769" max="769" width="24.140625" style="6" customWidth="1"/>
    <col min="770" max="770" width="26.140625" style="6" bestFit="1" customWidth="1"/>
    <col min="771" max="771" width="26.140625" style="6" customWidth="1"/>
    <col min="772" max="772" width="23" style="6" bestFit="1" customWidth="1"/>
    <col min="773" max="773" width="20.7109375" style="6"/>
    <col min="774" max="774" width="22.5703125" style="6" bestFit="1" customWidth="1"/>
    <col min="775" max="1024" width="20.7109375" style="6"/>
    <col min="1025" max="1025" width="24.140625" style="6" customWidth="1"/>
    <col min="1026" max="1026" width="26.140625" style="6" bestFit="1" customWidth="1"/>
    <col min="1027" max="1027" width="26.140625" style="6" customWidth="1"/>
    <col min="1028" max="1028" width="23" style="6" bestFit="1" customWidth="1"/>
    <col min="1029" max="1029" width="20.7109375" style="6"/>
    <col min="1030" max="1030" width="22.5703125" style="6" bestFit="1" customWidth="1"/>
    <col min="1031" max="1280" width="20.7109375" style="6"/>
    <col min="1281" max="1281" width="24.140625" style="6" customWidth="1"/>
    <col min="1282" max="1282" width="26.140625" style="6" bestFit="1" customWidth="1"/>
    <col min="1283" max="1283" width="26.140625" style="6" customWidth="1"/>
    <col min="1284" max="1284" width="23" style="6" bestFit="1" customWidth="1"/>
    <col min="1285" max="1285" width="20.7109375" style="6"/>
    <col min="1286" max="1286" width="22.5703125" style="6" bestFit="1" customWidth="1"/>
    <col min="1287" max="1536" width="20.7109375" style="6"/>
    <col min="1537" max="1537" width="24.140625" style="6" customWidth="1"/>
    <col min="1538" max="1538" width="26.140625" style="6" bestFit="1" customWidth="1"/>
    <col min="1539" max="1539" width="26.140625" style="6" customWidth="1"/>
    <col min="1540" max="1540" width="23" style="6" bestFit="1" customWidth="1"/>
    <col min="1541" max="1541" width="20.7109375" style="6"/>
    <col min="1542" max="1542" width="22.5703125" style="6" bestFit="1" customWidth="1"/>
    <col min="1543" max="1792" width="20.7109375" style="6"/>
    <col min="1793" max="1793" width="24.140625" style="6" customWidth="1"/>
    <col min="1794" max="1794" width="26.140625" style="6" bestFit="1" customWidth="1"/>
    <col min="1795" max="1795" width="26.140625" style="6" customWidth="1"/>
    <col min="1796" max="1796" width="23" style="6" bestFit="1" customWidth="1"/>
    <col min="1797" max="1797" width="20.7109375" style="6"/>
    <col min="1798" max="1798" width="22.5703125" style="6" bestFit="1" customWidth="1"/>
    <col min="1799" max="2048" width="20.7109375" style="6"/>
    <col min="2049" max="2049" width="24.140625" style="6" customWidth="1"/>
    <col min="2050" max="2050" width="26.140625" style="6" bestFit="1" customWidth="1"/>
    <col min="2051" max="2051" width="26.140625" style="6" customWidth="1"/>
    <col min="2052" max="2052" width="23" style="6" bestFit="1" customWidth="1"/>
    <col min="2053" max="2053" width="20.7109375" style="6"/>
    <col min="2054" max="2054" width="22.5703125" style="6" bestFit="1" customWidth="1"/>
    <col min="2055" max="2304" width="20.7109375" style="6"/>
    <col min="2305" max="2305" width="24.140625" style="6" customWidth="1"/>
    <col min="2306" max="2306" width="26.140625" style="6" bestFit="1" customWidth="1"/>
    <col min="2307" max="2307" width="26.140625" style="6" customWidth="1"/>
    <col min="2308" max="2308" width="23" style="6" bestFit="1" customWidth="1"/>
    <col min="2309" max="2309" width="20.7109375" style="6"/>
    <col min="2310" max="2310" width="22.5703125" style="6" bestFit="1" customWidth="1"/>
    <col min="2311" max="2560" width="20.7109375" style="6"/>
    <col min="2561" max="2561" width="24.140625" style="6" customWidth="1"/>
    <col min="2562" max="2562" width="26.140625" style="6" bestFit="1" customWidth="1"/>
    <col min="2563" max="2563" width="26.140625" style="6" customWidth="1"/>
    <col min="2564" max="2564" width="23" style="6" bestFit="1" customWidth="1"/>
    <col min="2565" max="2565" width="20.7109375" style="6"/>
    <col min="2566" max="2566" width="22.5703125" style="6" bestFit="1" customWidth="1"/>
    <col min="2567" max="2816" width="20.7109375" style="6"/>
    <col min="2817" max="2817" width="24.140625" style="6" customWidth="1"/>
    <col min="2818" max="2818" width="26.140625" style="6" bestFit="1" customWidth="1"/>
    <col min="2819" max="2819" width="26.140625" style="6" customWidth="1"/>
    <col min="2820" max="2820" width="23" style="6" bestFit="1" customWidth="1"/>
    <col min="2821" max="2821" width="20.7109375" style="6"/>
    <col min="2822" max="2822" width="22.5703125" style="6" bestFit="1" customWidth="1"/>
    <col min="2823" max="3072" width="20.7109375" style="6"/>
    <col min="3073" max="3073" width="24.140625" style="6" customWidth="1"/>
    <col min="3074" max="3074" width="26.140625" style="6" bestFit="1" customWidth="1"/>
    <col min="3075" max="3075" width="26.140625" style="6" customWidth="1"/>
    <col min="3076" max="3076" width="23" style="6" bestFit="1" customWidth="1"/>
    <col min="3077" max="3077" width="20.7109375" style="6"/>
    <col min="3078" max="3078" width="22.5703125" style="6" bestFit="1" customWidth="1"/>
    <col min="3079" max="3328" width="20.7109375" style="6"/>
    <col min="3329" max="3329" width="24.140625" style="6" customWidth="1"/>
    <col min="3330" max="3330" width="26.140625" style="6" bestFit="1" customWidth="1"/>
    <col min="3331" max="3331" width="26.140625" style="6" customWidth="1"/>
    <col min="3332" max="3332" width="23" style="6" bestFit="1" customWidth="1"/>
    <col min="3333" max="3333" width="20.7109375" style="6"/>
    <col min="3334" max="3334" width="22.5703125" style="6" bestFit="1" customWidth="1"/>
    <col min="3335" max="3584" width="20.7109375" style="6"/>
    <col min="3585" max="3585" width="24.140625" style="6" customWidth="1"/>
    <col min="3586" max="3586" width="26.140625" style="6" bestFit="1" customWidth="1"/>
    <col min="3587" max="3587" width="26.140625" style="6" customWidth="1"/>
    <col min="3588" max="3588" width="23" style="6" bestFit="1" customWidth="1"/>
    <col min="3589" max="3589" width="20.7109375" style="6"/>
    <col min="3590" max="3590" width="22.5703125" style="6" bestFit="1" customWidth="1"/>
    <col min="3591" max="3840" width="20.7109375" style="6"/>
    <col min="3841" max="3841" width="24.140625" style="6" customWidth="1"/>
    <col min="3842" max="3842" width="26.140625" style="6" bestFit="1" customWidth="1"/>
    <col min="3843" max="3843" width="26.140625" style="6" customWidth="1"/>
    <col min="3844" max="3844" width="23" style="6" bestFit="1" customWidth="1"/>
    <col min="3845" max="3845" width="20.7109375" style="6"/>
    <col min="3846" max="3846" width="22.5703125" style="6" bestFit="1" customWidth="1"/>
    <col min="3847" max="4096" width="20.7109375" style="6"/>
    <col min="4097" max="4097" width="24.140625" style="6" customWidth="1"/>
    <col min="4098" max="4098" width="26.140625" style="6" bestFit="1" customWidth="1"/>
    <col min="4099" max="4099" width="26.140625" style="6" customWidth="1"/>
    <col min="4100" max="4100" width="23" style="6" bestFit="1" customWidth="1"/>
    <col min="4101" max="4101" width="20.7109375" style="6"/>
    <col min="4102" max="4102" width="22.5703125" style="6" bestFit="1" customWidth="1"/>
    <col min="4103" max="4352" width="20.7109375" style="6"/>
    <col min="4353" max="4353" width="24.140625" style="6" customWidth="1"/>
    <col min="4354" max="4354" width="26.140625" style="6" bestFit="1" customWidth="1"/>
    <col min="4355" max="4355" width="26.140625" style="6" customWidth="1"/>
    <col min="4356" max="4356" width="23" style="6" bestFit="1" customWidth="1"/>
    <col min="4357" max="4357" width="20.7109375" style="6"/>
    <col min="4358" max="4358" width="22.5703125" style="6" bestFit="1" customWidth="1"/>
    <col min="4359" max="4608" width="20.7109375" style="6"/>
    <col min="4609" max="4609" width="24.140625" style="6" customWidth="1"/>
    <col min="4610" max="4610" width="26.140625" style="6" bestFit="1" customWidth="1"/>
    <col min="4611" max="4611" width="26.140625" style="6" customWidth="1"/>
    <col min="4612" max="4612" width="23" style="6" bestFit="1" customWidth="1"/>
    <col min="4613" max="4613" width="20.7109375" style="6"/>
    <col min="4614" max="4614" width="22.5703125" style="6" bestFit="1" customWidth="1"/>
    <col min="4615" max="4864" width="20.7109375" style="6"/>
    <col min="4865" max="4865" width="24.140625" style="6" customWidth="1"/>
    <col min="4866" max="4866" width="26.140625" style="6" bestFit="1" customWidth="1"/>
    <col min="4867" max="4867" width="26.140625" style="6" customWidth="1"/>
    <col min="4868" max="4868" width="23" style="6" bestFit="1" customWidth="1"/>
    <col min="4869" max="4869" width="20.7109375" style="6"/>
    <col min="4870" max="4870" width="22.5703125" style="6" bestFit="1" customWidth="1"/>
    <col min="4871" max="5120" width="20.7109375" style="6"/>
    <col min="5121" max="5121" width="24.140625" style="6" customWidth="1"/>
    <col min="5122" max="5122" width="26.140625" style="6" bestFit="1" customWidth="1"/>
    <col min="5123" max="5123" width="26.140625" style="6" customWidth="1"/>
    <col min="5124" max="5124" width="23" style="6" bestFit="1" customWidth="1"/>
    <col min="5125" max="5125" width="20.7109375" style="6"/>
    <col min="5126" max="5126" width="22.5703125" style="6" bestFit="1" customWidth="1"/>
    <col min="5127" max="5376" width="20.7109375" style="6"/>
    <col min="5377" max="5377" width="24.140625" style="6" customWidth="1"/>
    <col min="5378" max="5378" width="26.140625" style="6" bestFit="1" customWidth="1"/>
    <col min="5379" max="5379" width="26.140625" style="6" customWidth="1"/>
    <col min="5380" max="5380" width="23" style="6" bestFit="1" customWidth="1"/>
    <col min="5381" max="5381" width="20.7109375" style="6"/>
    <col min="5382" max="5382" width="22.5703125" style="6" bestFit="1" customWidth="1"/>
    <col min="5383" max="5632" width="20.7109375" style="6"/>
    <col min="5633" max="5633" width="24.140625" style="6" customWidth="1"/>
    <col min="5634" max="5634" width="26.140625" style="6" bestFit="1" customWidth="1"/>
    <col min="5635" max="5635" width="26.140625" style="6" customWidth="1"/>
    <col min="5636" max="5636" width="23" style="6" bestFit="1" customWidth="1"/>
    <col min="5637" max="5637" width="20.7109375" style="6"/>
    <col min="5638" max="5638" width="22.5703125" style="6" bestFit="1" customWidth="1"/>
    <col min="5639" max="5888" width="20.7109375" style="6"/>
    <col min="5889" max="5889" width="24.140625" style="6" customWidth="1"/>
    <col min="5890" max="5890" width="26.140625" style="6" bestFit="1" customWidth="1"/>
    <col min="5891" max="5891" width="26.140625" style="6" customWidth="1"/>
    <col min="5892" max="5892" width="23" style="6" bestFit="1" customWidth="1"/>
    <col min="5893" max="5893" width="20.7109375" style="6"/>
    <col min="5894" max="5894" width="22.5703125" style="6" bestFit="1" customWidth="1"/>
    <col min="5895" max="6144" width="20.7109375" style="6"/>
    <col min="6145" max="6145" width="24.140625" style="6" customWidth="1"/>
    <col min="6146" max="6146" width="26.140625" style="6" bestFit="1" customWidth="1"/>
    <col min="6147" max="6147" width="26.140625" style="6" customWidth="1"/>
    <col min="6148" max="6148" width="23" style="6" bestFit="1" customWidth="1"/>
    <col min="6149" max="6149" width="20.7109375" style="6"/>
    <col min="6150" max="6150" width="22.5703125" style="6" bestFit="1" customWidth="1"/>
    <col min="6151" max="6400" width="20.7109375" style="6"/>
    <col min="6401" max="6401" width="24.140625" style="6" customWidth="1"/>
    <col min="6402" max="6402" width="26.140625" style="6" bestFit="1" customWidth="1"/>
    <col min="6403" max="6403" width="26.140625" style="6" customWidth="1"/>
    <col min="6404" max="6404" width="23" style="6" bestFit="1" customWidth="1"/>
    <col min="6405" max="6405" width="20.7109375" style="6"/>
    <col min="6406" max="6406" width="22.5703125" style="6" bestFit="1" customWidth="1"/>
    <col min="6407" max="6656" width="20.7109375" style="6"/>
    <col min="6657" max="6657" width="24.140625" style="6" customWidth="1"/>
    <col min="6658" max="6658" width="26.140625" style="6" bestFit="1" customWidth="1"/>
    <col min="6659" max="6659" width="26.140625" style="6" customWidth="1"/>
    <col min="6660" max="6660" width="23" style="6" bestFit="1" customWidth="1"/>
    <col min="6661" max="6661" width="20.7109375" style="6"/>
    <col min="6662" max="6662" width="22.5703125" style="6" bestFit="1" customWidth="1"/>
    <col min="6663" max="6912" width="20.7109375" style="6"/>
    <col min="6913" max="6913" width="24.140625" style="6" customWidth="1"/>
    <col min="6914" max="6914" width="26.140625" style="6" bestFit="1" customWidth="1"/>
    <col min="6915" max="6915" width="26.140625" style="6" customWidth="1"/>
    <col min="6916" max="6916" width="23" style="6" bestFit="1" customWidth="1"/>
    <col min="6917" max="6917" width="20.7109375" style="6"/>
    <col min="6918" max="6918" width="22.5703125" style="6" bestFit="1" customWidth="1"/>
    <col min="6919" max="7168" width="20.7109375" style="6"/>
    <col min="7169" max="7169" width="24.140625" style="6" customWidth="1"/>
    <col min="7170" max="7170" width="26.140625" style="6" bestFit="1" customWidth="1"/>
    <col min="7171" max="7171" width="26.140625" style="6" customWidth="1"/>
    <col min="7172" max="7172" width="23" style="6" bestFit="1" customWidth="1"/>
    <col min="7173" max="7173" width="20.7109375" style="6"/>
    <col min="7174" max="7174" width="22.5703125" style="6" bestFit="1" customWidth="1"/>
    <col min="7175" max="7424" width="20.7109375" style="6"/>
    <col min="7425" max="7425" width="24.140625" style="6" customWidth="1"/>
    <col min="7426" max="7426" width="26.140625" style="6" bestFit="1" customWidth="1"/>
    <col min="7427" max="7427" width="26.140625" style="6" customWidth="1"/>
    <col min="7428" max="7428" width="23" style="6" bestFit="1" customWidth="1"/>
    <col min="7429" max="7429" width="20.7109375" style="6"/>
    <col min="7430" max="7430" width="22.5703125" style="6" bestFit="1" customWidth="1"/>
    <col min="7431" max="7680" width="20.7109375" style="6"/>
    <col min="7681" max="7681" width="24.140625" style="6" customWidth="1"/>
    <col min="7682" max="7682" width="26.140625" style="6" bestFit="1" customWidth="1"/>
    <col min="7683" max="7683" width="26.140625" style="6" customWidth="1"/>
    <col min="7684" max="7684" width="23" style="6" bestFit="1" customWidth="1"/>
    <col min="7685" max="7685" width="20.7109375" style="6"/>
    <col min="7686" max="7686" width="22.5703125" style="6" bestFit="1" customWidth="1"/>
    <col min="7687" max="7936" width="20.7109375" style="6"/>
    <col min="7937" max="7937" width="24.140625" style="6" customWidth="1"/>
    <col min="7938" max="7938" width="26.140625" style="6" bestFit="1" customWidth="1"/>
    <col min="7939" max="7939" width="26.140625" style="6" customWidth="1"/>
    <col min="7940" max="7940" width="23" style="6" bestFit="1" customWidth="1"/>
    <col min="7941" max="7941" width="20.7109375" style="6"/>
    <col min="7942" max="7942" width="22.5703125" style="6" bestFit="1" customWidth="1"/>
    <col min="7943" max="8192" width="20.7109375" style="6"/>
    <col min="8193" max="8193" width="24.140625" style="6" customWidth="1"/>
    <col min="8194" max="8194" width="26.140625" style="6" bestFit="1" customWidth="1"/>
    <col min="8195" max="8195" width="26.140625" style="6" customWidth="1"/>
    <col min="8196" max="8196" width="23" style="6" bestFit="1" customWidth="1"/>
    <col min="8197" max="8197" width="20.7109375" style="6"/>
    <col min="8198" max="8198" width="22.5703125" style="6" bestFit="1" customWidth="1"/>
    <col min="8199" max="8448" width="20.7109375" style="6"/>
    <col min="8449" max="8449" width="24.140625" style="6" customWidth="1"/>
    <col min="8450" max="8450" width="26.140625" style="6" bestFit="1" customWidth="1"/>
    <col min="8451" max="8451" width="26.140625" style="6" customWidth="1"/>
    <col min="8452" max="8452" width="23" style="6" bestFit="1" customWidth="1"/>
    <col min="8453" max="8453" width="20.7109375" style="6"/>
    <col min="8454" max="8454" width="22.5703125" style="6" bestFit="1" customWidth="1"/>
    <col min="8455" max="8704" width="20.7109375" style="6"/>
    <col min="8705" max="8705" width="24.140625" style="6" customWidth="1"/>
    <col min="8706" max="8706" width="26.140625" style="6" bestFit="1" customWidth="1"/>
    <col min="8707" max="8707" width="26.140625" style="6" customWidth="1"/>
    <col min="8708" max="8708" width="23" style="6" bestFit="1" customWidth="1"/>
    <col min="8709" max="8709" width="20.7109375" style="6"/>
    <col min="8710" max="8710" width="22.5703125" style="6" bestFit="1" customWidth="1"/>
    <col min="8711" max="8960" width="20.7109375" style="6"/>
    <col min="8961" max="8961" width="24.140625" style="6" customWidth="1"/>
    <col min="8962" max="8962" width="26.140625" style="6" bestFit="1" customWidth="1"/>
    <col min="8963" max="8963" width="26.140625" style="6" customWidth="1"/>
    <col min="8964" max="8964" width="23" style="6" bestFit="1" customWidth="1"/>
    <col min="8965" max="8965" width="20.7109375" style="6"/>
    <col min="8966" max="8966" width="22.5703125" style="6" bestFit="1" customWidth="1"/>
    <col min="8967" max="9216" width="20.7109375" style="6"/>
    <col min="9217" max="9217" width="24.140625" style="6" customWidth="1"/>
    <col min="9218" max="9218" width="26.140625" style="6" bestFit="1" customWidth="1"/>
    <col min="9219" max="9219" width="26.140625" style="6" customWidth="1"/>
    <col min="9220" max="9220" width="23" style="6" bestFit="1" customWidth="1"/>
    <col min="9221" max="9221" width="20.7109375" style="6"/>
    <col min="9222" max="9222" width="22.5703125" style="6" bestFit="1" customWidth="1"/>
    <col min="9223" max="9472" width="20.7109375" style="6"/>
    <col min="9473" max="9473" width="24.140625" style="6" customWidth="1"/>
    <col min="9474" max="9474" width="26.140625" style="6" bestFit="1" customWidth="1"/>
    <col min="9475" max="9475" width="26.140625" style="6" customWidth="1"/>
    <col min="9476" max="9476" width="23" style="6" bestFit="1" customWidth="1"/>
    <col min="9477" max="9477" width="20.7109375" style="6"/>
    <col min="9478" max="9478" width="22.5703125" style="6" bestFit="1" customWidth="1"/>
    <col min="9479" max="9728" width="20.7109375" style="6"/>
    <col min="9729" max="9729" width="24.140625" style="6" customWidth="1"/>
    <col min="9730" max="9730" width="26.140625" style="6" bestFit="1" customWidth="1"/>
    <col min="9731" max="9731" width="26.140625" style="6" customWidth="1"/>
    <col min="9732" max="9732" width="23" style="6" bestFit="1" customWidth="1"/>
    <col min="9733" max="9733" width="20.7109375" style="6"/>
    <col min="9734" max="9734" width="22.5703125" style="6" bestFit="1" customWidth="1"/>
    <col min="9735" max="9984" width="20.7109375" style="6"/>
    <col min="9985" max="9985" width="24.140625" style="6" customWidth="1"/>
    <col min="9986" max="9986" width="26.140625" style="6" bestFit="1" customWidth="1"/>
    <col min="9987" max="9987" width="26.140625" style="6" customWidth="1"/>
    <col min="9988" max="9988" width="23" style="6" bestFit="1" customWidth="1"/>
    <col min="9989" max="9989" width="20.7109375" style="6"/>
    <col min="9990" max="9990" width="22.5703125" style="6" bestFit="1" customWidth="1"/>
    <col min="9991" max="10240" width="20.7109375" style="6"/>
    <col min="10241" max="10241" width="24.140625" style="6" customWidth="1"/>
    <col min="10242" max="10242" width="26.140625" style="6" bestFit="1" customWidth="1"/>
    <col min="10243" max="10243" width="26.140625" style="6" customWidth="1"/>
    <col min="10244" max="10244" width="23" style="6" bestFit="1" customWidth="1"/>
    <col min="10245" max="10245" width="20.7109375" style="6"/>
    <col min="10246" max="10246" width="22.5703125" style="6" bestFit="1" customWidth="1"/>
    <col min="10247" max="10496" width="20.7109375" style="6"/>
    <col min="10497" max="10497" width="24.140625" style="6" customWidth="1"/>
    <col min="10498" max="10498" width="26.140625" style="6" bestFit="1" customWidth="1"/>
    <col min="10499" max="10499" width="26.140625" style="6" customWidth="1"/>
    <col min="10500" max="10500" width="23" style="6" bestFit="1" customWidth="1"/>
    <col min="10501" max="10501" width="20.7109375" style="6"/>
    <col min="10502" max="10502" width="22.5703125" style="6" bestFit="1" customWidth="1"/>
    <col min="10503" max="10752" width="20.7109375" style="6"/>
    <col min="10753" max="10753" width="24.140625" style="6" customWidth="1"/>
    <col min="10754" max="10754" width="26.140625" style="6" bestFit="1" customWidth="1"/>
    <col min="10755" max="10755" width="26.140625" style="6" customWidth="1"/>
    <col min="10756" max="10756" width="23" style="6" bestFit="1" customWidth="1"/>
    <col min="10757" max="10757" width="20.7109375" style="6"/>
    <col min="10758" max="10758" width="22.5703125" style="6" bestFit="1" customWidth="1"/>
    <col min="10759" max="11008" width="20.7109375" style="6"/>
    <col min="11009" max="11009" width="24.140625" style="6" customWidth="1"/>
    <col min="11010" max="11010" width="26.140625" style="6" bestFit="1" customWidth="1"/>
    <col min="11011" max="11011" width="26.140625" style="6" customWidth="1"/>
    <col min="11012" max="11012" width="23" style="6" bestFit="1" customWidth="1"/>
    <col min="11013" max="11013" width="20.7109375" style="6"/>
    <col min="11014" max="11014" width="22.5703125" style="6" bestFit="1" customWidth="1"/>
    <col min="11015" max="11264" width="20.7109375" style="6"/>
    <col min="11265" max="11265" width="24.140625" style="6" customWidth="1"/>
    <col min="11266" max="11266" width="26.140625" style="6" bestFit="1" customWidth="1"/>
    <col min="11267" max="11267" width="26.140625" style="6" customWidth="1"/>
    <col min="11268" max="11268" width="23" style="6" bestFit="1" customWidth="1"/>
    <col min="11269" max="11269" width="20.7109375" style="6"/>
    <col min="11270" max="11270" width="22.5703125" style="6" bestFit="1" customWidth="1"/>
    <col min="11271" max="11520" width="20.7109375" style="6"/>
    <col min="11521" max="11521" width="24.140625" style="6" customWidth="1"/>
    <col min="11522" max="11522" width="26.140625" style="6" bestFit="1" customWidth="1"/>
    <col min="11523" max="11523" width="26.140625" style="6" customWidth="1"/>
    <col min="11524" max="11524" width="23" style="6" bestFit="1" customWidth="1"/>
    <col min="11525" max="11525" width="20.7109375" style="6"/>
    <col min="11526" max="11526" width="22.5703125" style="6" bestFit="1" customWidth="1"/>
    <col min="11527" max="11776" width="20.7109375" style="6"/>
    <col min="11777" max="11777" width="24.140625" style="6" customWidth="1"/>
    <col min="11778" max="11778" width="26.140625" style="6" bestFit="1" customWidth="1"/>
    <col min="11779" max="11779" width="26.140625" style="6" customWidth="1"/>
    <col min="11780" max="11780" width="23" style="6" bestFit="1" customWidth="1"/>
    <col min="11781" max="11781" width="20.7109375" style="6"/>
    <col min="11782" max="11782" width="22.5703125" style="6" bestFit="1" customWidth="1"/>
    <col min="11783" max="12032" width="20.7109375" style="6"/>
    <col min="12033" max="12033" width="24.140625" style="6" customWidth="1"/>
    <col min="12034" max="12034" width="26.140625" style="6" bestFit="1" customWidth="1"/>
    <col min="12035" max="12035" width="26.140625" style="6" customWidth="1"/>
    <col min="12036" max="12036" width="23" style="6" bestFit="1" customWidth="1"/>
    <col min="12037" max="12037" width="20.7109375" style="6"/>
    <col min="12038" max="12038" width="22.5703125" style="6" bestFit="1" customWidth="1"/>
    <col min="12039" max="12288" width="20.7109375" style="6"/>
    <col min="12289" max="12289" width="24.140625" style="6" customWidth="1"/>
    <col min="12290" max="12290" width="26.140625" style="6" bestFit="1" customWidth="1"/>
    <col min="12291" max="12291" width="26.140625" style="6" customWidth="1"/>
    <col min="12292" max="12292" width="23" style="6" bestFit="1" customWidth="1"/>
    <col min="12293" max="12293" width="20.7109375" style="6"/>
    <col min="12294" max="12294" width="22.5703125" style="6" bestFit="1" customWidth="1"/>
    <col min="12295" max="12544" width="20.7109375" style="6"/>
    <col min="12545" max="12545" width="24.140625" style="6" customWidth="1"/>
    <col min="12546" max="12546" width="26.140625" style="6" bestFit="1" customWidth="1"/>
    <col min="12547" max="12547" width="26.140625" style="6" customWidth="1"/>
    <col min="12548" max="12548" width="23" style="6" bestFit="1" customWidth="1"/>
    <col min="12549" max="12549" width="20.7109375" style="6"/>
    <col min="12550" max="12550" width="22.5703125" style="6" bestFit="1" customWidth="1"/>
    <col min="12551" max="12800" width="20.7109375" style="6"/>
    <col min="12801" max="12801" width="24.140625" style="6" customWidth="1"/>
    <col min="12802" max="12802" width="26.140625" style="6" bestFit="1" customWidth="1"/>
    <col min="12803" max="12803" width="26.140625" style="6" customWidth="1"/>
    <col min="12804" max="12804" width="23" style="6" bestFit="1" customWidth="1"/>
    <col min="12805" max="12805" width="20.7109375" style="6"/>
    <col min="12806" max="12806" width="22.5703125" style="6" bestFit="1" customWidth="1"/>
    <col min="12807" max="13056" width="20.7109375" style="6"/>
    <col min="13057" max="13057" width="24.140625" style="6" customWidth="1"/>
    <col min="13058" max="13058" width="26.140625" style="6" bestFit="1" customWidth="1"/>
    <col min="13059" max="13059" width="26.140625" style="6" customWidth="1"/>
    <col min="13060" max="13060" width="23" style="6" bestFit="1" customWidth="1"/>
    <col min="13061" max="13061" width="20.7109375" style="6"/>
    <col min="13062" max="13062" width="22.5703125" style="6" bestFit="1" customWidth="1"/>
    <col min="13063" max="13312" width="20.7109375" style="6"/>
    <col min="13313" max="13313" width="24.140625" style="6" customWidth="1"/>
    <col min="13314" max="13314" width="26.140625" style="6" bestFit="1" customWidth="1"/>
    <col min="13315" max="13315" width="26.140625" style="6" customWidth="1"/>
    <col min="13316" max="13316" width="23" style="6" bestFit="1" customWidth="1"/>
    <col min="13317" max="13317" width="20.7109375" style="6"/>
    <col min="13318" max="13318" width="22.5703125" style="6" bestFit="1" customWidth="1"/>
    <col min="13319" max="13568" width="20.7109375" style="6"/>
    <col min="13569" max="13569" width="24.140625" style="6" customWidth="1"/>
    <col min="13570" max="13570" width="26.140625" style="6" bestFit="1" customWidth="1"/>
    <col min="13571" max="13571" width="26.140625" style="6" customWidth="1"/>
    <col min="13572" max="13572" width="23" style="6" bestFit="1" customWidth="1"/>
    <col min="13573" max="13573" width="20.7109375" style="6"/>
    <col min="13574" max="13574" width="22.5703125" style="6" bestFit="1" customWidth="1"/>
    <col min="13575" max="13824" width="20.7109375" style="6"/>
    <col min="13825" max="13825" width="24.140625" style="6" customWidth="1"/>
    <col min="13826" max="13826" width="26.140625" style="6" bestFit="1" customWidth="1"/>
    <col min="13827" max="13827" width="26.140625" style="6" customWidth="1"/>
    <col min="13828" max="13828" width="23" style="6" bestFit="1" customWidth="1"/>
    <col min="13829" max="13829" width="20.7109375" style="6"/>
    <col min="13830" max="13830" width="22.5703125" style="6" bestFit="1" customWidth="1"/>
    <col min="13831" max="14080" width="20.7109375" style="6"/>
    <col min="14081" max="14081" width="24.140625" style="6" customWidth="1"/>
    <col min="14082" max="14082" width="26.140625" style="6" bestFit="1" customWidth="1"/>
    <col min="14083" max="14083" width="26.140625" style="6" customWidth="1"/>
    <col min="14084" max="14084" width="23" style="6" bestFit="1" customWidth="1"/>
    <col min="14085" max="14085" width="20.7109375" style="6"/>
    <col min="14086" max="14086" width="22.5703125" style="6" bestFit="1" customWidth="1"/>
    <col min="14087" max="14336" width="20.7109375" style="6"/>
    <col min="14337" max="14337" width="24.140625" style="6" customWidth="1"/>
    <col min="14338" max="14338" width="26.140625" style="6" bestFit="1" customWidth="1"/>
    <col min="14339" max="14339" width="26.140625" style="6" customWidth="1"/>
    <col min="14340" max="14340" width="23" style="6" bestFit="1" customWidth="1"/>
    <col min="14341" max="14341" width="20.7109375" style="6"/>
    <col min="14342" max="14342" width="22.5703125" style="6" bestFit="1" customWidth="1"/>
    <col min="14343" max="14592" width="20.7109375" style="6"/>
    <col min="14593" max="14593" width="24.140625" style="6" customWidth="1"/>
    <col min="14594" max="14594" width="26.140625" style="6" bestFit="1" customWidth="1"/>
    <col min="14595" max="14595" width="26.140625" style="6" customWidth="1"/>
    <col min="14596" max="14596" width="23" style="6" bestFit="1" customWidth="1"/>
    <col min="14597" max="14597" width="20.7109375" style="6"/>
    <col min="14598" max="14598" width="22.5703125" style="6" bestFit="1" customWidth="1"/>
    <col min="14599" max="14848" width="20.7109375" style="6"/>
    <col min="14849" max="14849" width="24.140625" style="6" customWidth="1"/>
    <col min="14850" max="14850" width="26.140625" style="6" bestFit="1" customWidth="1"/>
    <col min="14851" max="14851" width="26.140625" style="6" customWidth="1"/>
    <col min="14852" max="14852" width="23" style="6" bestFit="1" customWidth="1"/>
    <col min="14853" max="14853" width="20.7109375" style="6"/>
    <col min="14854" max="14854" width="22.5703125" style="6" bestFit="1" customWidth="1"/>
    <col min="14855" max="15104" width="20.7109375" style="6"/>
    <col min="15105" max="15105" width="24.140625" style="6" customWidth="1"/>
    <col min="15106" max="15106" width="26.140625" style="6" bestFit="1" customWidth="1"/>
    <col min="15107" max="15107" width="26.140625" style="6" customWidth="1"/>
    <col min="15108" max="15108" width="23" style="6" bestFit="1" customWidth="1"/>
    <col min="15109" max="15109" width="20.7109375" style="6"/>
    <col min="15110" max="15110" width="22.5703125" style="6" bestFit="1" customWidth="1"/>
    <col min="15111" max="15360" width="20.7109375" style="6"/>
    <col min="15361" max="15361" width="24.140625" style="6" customWidth="1"/>
    <col min="15362" max="15362" width="26.140625" style="6" bestFit="1" customWidth="1"/>
    <col min="15363" max="15363" width="26.140625" style="6" customWidth="1"/>
    <col min="15364" max="15364" width="23" style="6" bestFit="1" customWidth="1"/>
    <col min="15365" max="15365" width="20.7109375" style="6"/>
    <col min="15366" max="15366" width="22.5703125" style="6" bestFit="1" customWidth="1"/>
    <col min="15367" max="15616" width="20.7109375" style="6"/>
    <col min="15617" max="15617" width="24.140625" style="6" customWidth="1"/>
    <col min="15618" max="15618" width="26.140625" style="6" bestFit="1" customWidth="1"/>
    <col min="15619" max="15619" width="26.140625" style="6" customWidth="1"/>
    <col min="15620" max="15620" width="23" style="6" bestFit="1" customWidth="1"/>
    <col min="15621" max="15621" width="20.7109375" style="6"/>
    <col min="15622" max="15622" width="22.5703125" style="6" bestFit="1" customWidth="1"/>
    <col min="15623" max="15872" width="20.7109375" style="6"/>
    <col min="15873" max="15873" width="24.140625" style="6" customWidth="1"/>
    <col min="15874" max="15874" width="26.140625" style="6" bestFit="1" customWidth="1"/>
    <col min="15875" max="15875" width="26.140625" style="6" customWidth="1"/>
    <col min="15876" max="15876" width="23" style="6" bestFit="1" customWidth="1"/>
    <col min="15877" max="15877" width="20.7109375" style="6"/>
    <col min="15878" max="15878" width="22.5703125" style="6" bestFit="1" customWidth="1"/>
    <col min="15879" max="16128" width="20.7109375" style="6"/>
    <col min="16129" max="16129" width="24.140625" style="6" customWidth="1"/>
    <col min="16130" max="16130" width="26.140625" style="6" bestFit="1" customWidth="1"/>
    <col min="16131" max="16131" width="26.140625" style="6" customWidth="1"/>
    <col min="16132" max="16132" width="23" style="6" bestFit="1" customWidth="1"/>
    <col min="16133" max="16133" width="20.7109375" style="6"/>
    <col min="16134" max="16134" width="22.5703125" style="6" bestFit="1" customWidth="1"/>
    <col min="16135" max="16384" width="20.7109375" style="6"/>
  </cols>
  <sheetData>
    <row r="1" spans="1:6" ht="13.5" thickBot="1">
      <c r="A1" s="7" t="s">
        <v>5</v>
      </c>
      <c r="B1" s="7" t="s">
        <v>26</v>
      </c>
      <c r="C1" s="7" t="s">
        <v>27</v>
      </c>
      <c r="D1" s="7" t="s">
        <v>13</v>
      </c>
      <c r="E1" s="8" t="s">
        <v>28</v>
      </c>
      <c r="F1" s="9" t="s">
        <v>29</v>
      </c>
    </row>
    <row r="2" spans="1:6">
      <c r="A2" s="6" t="s">
        <v>30</v>
      </c>
      <c r="B2" s="10" t="s">
        <v>31</v>
      </c>
      <c r="C2" s="11" t="s">
        <v>32</v>
      </c>
      <c r="D2" s="6" t="s">
        <v>66</v>
      </c>
      <c r="E2" s="5" t="s">
        <v>17</v>
      </c>
      <c r="F2" s="6">
        <v>1</v>
      </c>
    </row>
    <row r="3" spans="1:6" ht="25.5">
      <c r="A3" s="12" t="s">
        <v>21</v>
      </c>
      <c r="B3" s="13" t="s">
        <v>33</v>
      </c>
      <c r="C3" s="14" t="s">
        <v>34</v>
      </c>
      <c r="D3" s="6" t="s">
        <v>20</v>
      </c>
      <c r="E3" s="5" t="s">
        <v>19</v>
      </c>
      <c r="F3" s="6">
        <v>2</v>
      </c>
    </row>
    <row r="4" spans="1:6">
      <c r="A4" s="12" t="s">
        <v>25</v>
      </c>
      <c r="B4" s="15" t="s">
        <v>35</v>
      </c>
      <c r="C4" s="14" t="s">
        <v>36</v>
      </c>
      <c r="D4" s="6" t="s">
        <v>37</v>
      </c>
      <c r="E4" s="5" t="s">
        <v>18</v>
      </c>
      <c r="F4" s="6">
        <v>3</v>
      </c>
    </row>
    <row r="5" spans="1:6">
      <c r="A5" s="12" t="s">
        <v>24</v>
      </c>
      <c r="B5" s="16" t="s">
        <v>38</v>
      </c>
      <c r="C5" s="11" t="s">
        <v>39</v>
      </c>
      <c r="D5" s="6" t="s">
        <v>40</v>
      </c>
      <c r="E5" s="5" t="s">
        <v>41</v>
      </c>
      <c r="F5" s="6">
        <v>4</v>
      </c>
    </row>
    <row r="6" spans="1:6">
      <c r="A6" s="12" t="s">
        <v>23</v>
      </c>
      <c r="B6" s="17" t="s">
        <v>16</v>
      </c>
      <c r="C6" s="11" t="s">
        <v>42</v>
      </c>
      <c r="D6" s="6" t="s">
        <v>70</v>
      </c>
      <c r="E6" s="5" t="s">
        <v>43</v>
      </c>
      <c r="F6" s="6">
        <v>5</v>
      </c>
    </row>
    <row r="7" spans="1:6">
      <c r="A7" s="12" t="s">
        <v>22</v>
      </c>
      <c r="B7" s="6" t="s">
        <v>167</v>
      </c>
      <c r="C7" s="11" t="s">
        <v>44</v>
      </c>
    </row>
    <row r="8" spans="1:6">
      <c r="B8" s="6" t="s">
        <v>168</v>
      </c>
      <c r="C8" s="11" t="s">
        <v>45</v>
      </c>
    </row>
    <row r="9" spans="1:6">
      <c r="B9" s="6" t="s">
        <v>169</v>
      </c>
      <c r="C9" s="11" t="s">
        <v>46</v>
      </c>
    </row>
    <row r="10" spans="1:6">
      <c r="B10" s="6" t="s">
        <v>170</v>
      </c>
      <c r="C10" s="18" t="s">
        <v>47</v>
      </c>
    </row>
    <row r="11" spans="1:6">
      <c r="C11" s="19" t="s">
        <v>48</v>
      </c>
    </row>
    <row r="12" spans="1:6">
      <c r="C12" s="19" t="s">
        <v>49</v>
      </c>
    </row>
    <row r="13" spans="1:6">
      <c r="C13" s="18" t="s">
        <v>50</v>
      </c>
    </row>
    <row r="14" spans="1:6">
      <c r="C14" s="20" t="s">
        <v>51</v>
      </c>
    </row>
    <row r="15" spans="1:6">
      <c r="C15" s="21" t="s">
        <v>52</v>
      </c>
    </row>
    <row r="16" spans="1:6">
      <c r="C16" s="21" t="s">
        <v>53</v>
      </c>
    </row>
    <row r="17" spans="3:3" ht="25.5">
      <c r="C17" s="22" t="s">
        <v>54</v>
      </c>
    </row>
    <row r="18" spans="3:3">
      <c r="C18" s="23" t="s">
        <v>55</v>
      </c>
    </row>
    <row r="19" spans="3:3">
      <c r="C19" s="21" t="s">
        <v>56</v>
      </c>
    </row>
    <row r="20" spans="3:3">
      <c r="C20" s="21" t="s">
        <v>57</v>
      </c>
    </row>
    <row r="21" spans="3:3">
      <c r="C21" s="24" t="s">
        <v>58</v>
      </c>
    </row>
    <row r="22" spans="3:3">
      <c r="C22" s="25" t="s">
        <v>59</v>
      </c>
    </row>
    <row r="23" spans="3:3">
      <c r="C23" s="25" t="s">
        <v>60</v>
      </c>
    </row>
    <row r="24" spans="3:3">
      <c r="C24" s="25" t="s">
        <v>61</v>
      </c>
    </row>
    <row r="25" spans="3:3">
      <c r="C25" s="26" t="s">
        <v>62</v>
      </c>
    </row>
    <row r="26" spans="3:3">
      <c r="C26" s="27" t="s">
        <v>63</v>
      </c>
    </row>
    <row r="27" spans="3:3">
      <c r="C27" s="28" t="s">
        <v>64</v>
      </c>
    </row>
    <row r="28" spans="3:3">
      <c r="C28" s="28" t="s">
        <v>65</v>
      </c>
    </row>
  </sheetData>
  <dataValidations count="1">
    <dataValidation allowBlank="1" showInputMessage="1" showErrorMessage="1" errorTitle="Error" error="Invalid Entry" sqref="E2:E6 JA2:JA6 SW2:SW6 ACS2:ACS6 AMO2:AMO6 AWK2:AWK6 BGG2:BGG6 BQC2:BQC6 BZY2:BZY6 CJU2:CJU6 CTQ2:CTQ6 DDM2:DDM6 DNI2:DNI6 DXE2:DXE6 EHA2:EHA6 EQW2:EQW6 FAS2:FAS6 FKO2:FKO6 FUK2:FUK6 GEG2:GEG6 GOC2:GOC6 GXY2:GXY6 HHU2:HHU6 HRQ2:HRQ6 IBM2:IBM6 ILI2:ILI6 IVE2:IVE6 JFA2:JFA6 JOW2:JOW6 JYS2:JYS6 KIO2:KIO6 KSK2:KSK6 LCG2:LCG6 LMC2:LMC6 LVY2:LVY6 MFU2:MFU6 MPQ2:MPQ6 MZM2:MZM6 NJI2:NJI6 NTE2:NTE6 ODA2:ODA6 OMW2:OMW6 OWS2:OWS6 PGO2:PGO6 PQK2:PQK6 QAG2:QAG6 QKC2:QKC6 QTY2:QTY6 RDU2:RDU6 RNQ2:RNQ6 RXM2:RXM6 SHI2:SHI6 SRE2:SRE6 TBA2:TBA6 TKW2:TKW6 TUS2:TUS6 UEO2:UEO6 UOK2:UOK6 UYG2:UYG6 VIC2:VIC6 VRY2:VRY6 WBU2:WBU6 WLQ2:WLQ6 WVM2:WVM6 E65538:E65542 JA65538:JA65542 SW65538:SW65542 ACS65538:ACS65542 AMO65538:AMO65542 AWK65538:AWK65542 BGG65538:BGG65542 BQC65538:BQC65542 BZY65538:BZY65542 CJU65538:CJU65542 CTQ65538:CTQ65542 DDM65538:DDM65542 DNI65538:DNI65542 DXE65538:DXE65542 EHA65538:EHA65542 EQW65538:EQW65542 FAS65538:FAS65542 FKO65538:FKO65542 FUK65538:FUK65542 GEG65538:GEG65542 GOC65538:GOC65542 GXY65538:GXY65542 HHU65538:HHU65542 HRQ65538:HRQ65542 IBM65538:IBM65542 ILI65538:ILI65542 IVE65538:IVE65542 JFA65538:JFA65542 JOW65538:JOW65542 JYS65538:JYS65542 KIO65538:KIO65542 KSK65538:KSK65542 LCG65538:LCG65542 LMC65538:LMC65542 LVY65538:LVY65542 MFU65538:MFU65542 MPQ65538:MPQ65542 MZM65538:MZM65542 NJI65538:NJI65542 NTE65538:NTE65542 ODA65538:ODA65542 OMW65538:OMW65542 OWS65538:OWS65542 PGO65538:PGO65542 PQK65538:PQK65542 QAG65538:QAG65542 QKC65538:QKC65542 QTY65538:QTY65542 RDU65538:RDU65542 RNQ65538:RNQ65542 RXM65538:RXM65542 SHI65538:SHI65542 SRE65538:SRE65542 TBA65538:TBA65542 TKW65538:TKW65542 TUS65538:TUS65542 UEO65538:UEO65542 UOK65538:UOK65542 UYG65538:UYG65542 VIC65538:VIC65542 VRY65538:VRY65542 WBU65538:WBU65542 WLQ65538:WLQ65542 WVM65538:WVM65542 E131074:E131078 JA131074:JA131078 SW131074:SW131078 ACS131074:ACS131078 AMO131074:AMO131078 AWK131074:AWK131078 BGG131074:BGG131078 BQC131074:BQC131078 BZY131074:BZY131078 CJU131074:CJU131078 CTQ131074:CTQ131078 DDM131074:DDM131078 DNI131074:DNI131078 DXE131074:DXE131078 EHA131074:EHA131078 EQW131074:EQW131078 FAS131074:FAS131078 FKO131074:FKO131078 FUK131074:FUK131078 GEG131074:GEG131078 GOC131074:GOC131078 GXY131074:GXY131078 HHU131074:HHU131078 HRQ131074:HRQ131078 IBM131074:IBM131078 ILI131074:ILI131078 IVE131074:IVE131078 JFA131074:JFA131078 JOW131074:JOW131078 JYS131074:JYS131078 KIO131074:KIO131078 KSK131074:KSK131078 LCG131074:LCG131078 LMC131074:LMC131078 LVY131074:LVY131078 MFU131074:MFU131078 MPQ131074:MPQ131078 MZM131074:MZM131078 NJI131074:NJI131078 NTE131074:NTE131078 ODA131074:ODA131078 OMW131074:OMW131078 OWS131074:OWS131078 PGO131074:PGO131078 PQK131074:PQK131078 QAG131074:QAG131078 QKC131074:QKC131078 QTY131074:QTY131078 RDU131074:RDU131078 RNQ131074:RNQ131078 RXM131074:RXM131078 SHI131074:SHI131078 SRE131074:SRE131078 TBA131074:TBA131078 TKW131074:TKW131078 TUS131074:TUS131078 UEO131074:UEO131078 UOK131074:UOK131078 UYG131074:UYG131078 VIC131074:VIC131078 VRY131074:VRY131078 WBU131074:WBU131078 WLQ131074:WLQ131078 WVM131074:WVM131078 E196610:E196614 JA196610:JA196614 SW196610:SW196614 ACS196610:ACS196614 AMO196610:AMO196614 AWK196610:AWK196614 BGG196610:BGG196614 BQC196610:BQC196614 BZY196610:BZY196614 CJU196610:CJU196614 CTQ196610:CTQ196614 DDM196610:DDM196614 DNI196610:DNI196614 DXE196610:DXE196614 EHA196610:EHA196614 EQW196610:EQW196614 FAS196610:FAS196614 FKO196610:FKO196614 FUK196610:FUK196614 GEG196610:GEG196614 GOC196610:GOC196614 GXY196610:GXY196614 HHU196610:HHU196614 HRQ196610:HRQ196614 IBM196610:IBM196614 ILI196610:ILI196614 IVE196610:IVE196614 JFA196610:JFA196614 JOW196610:JOW196614 JYS196610:JYS196614 KIO196610:KIO196614 KSK196610:KSK196614 LCG196610:LCG196614 LMC196610:LMC196614 LVY196610:LVY196614 MFU196610:MFU196614 MPQ196610:MPQ196614 MZM196610:MZM196614 NJI196610:NJI196614 NTE196610:NTE196614 ODA196610:ODA196614 OMW196610:OMW196614 OWS196610:OWS196614 PGO196610:PGO196614 PQK196610:PQK196614 QAG196610:QAG196614 QKC196610:QKC196614 QTY196610:QTY196614 RDU196610:RDU196614 RNQ196610:RNQ196614 RXM196610:RXM196614 SHI196610:SHI196614 SRE196610:SRE196614 TBA196610:TBA196614 TKW196610:TKW196614 TUS196610:TUS196614 UEO196610:UEO196614 UOK196610:UOK196614 UYG196610:UYG196614 VIC196610:VIC196614 VRY196610:VRY196614 WBU196610:WBU196614 WLQ196610:WLQ196614 WVM196610:WVM196614 E262146:E262150 JA262146:JA262150 SW262146:SW262150 ACS262146:ACS262150 AMO262146:AMO262150 AWK262146:AWK262150 BGG262146:BGG262150 BQC262146:BQC262150 BZY262146:BZY262150 CJU262146:CJU262150 CTQ262146:CTQ262150 DDM262146:DDM262150 DNI262146:DNI262150 DXE262146:DXE262150 EHA262146:EHA262150 EQW262146:EQW262150 FAS262146:FAS262150 FKO262146:FKO262150 FUK262146:FUK262150 GEG262146:GEG262150 GOC262146:GOC262150 GXY262146:GXY262150 HHU262146:HHU262150 HRQ262146:HRQ262150 IBM262146:IBM262150 ILI262146:ILI262150 IVE262146:IVE262150 JFA262146:JFA262150 JOW262146:JOW262150 JYS262146:JYS262150 KIO262146:KIO262150 KSK262146:KSK262150 LCG262146:LCG262150 LMC262146:LMC262150 LVY262146:LVY262150 MFU262146:MFU262150 MPQ262146:MPQ262150 MZM262146:MZM262150 NJI262146:NJI262150 NTE262146:NTE262150 ODA262146:ODA262150 OMW262146:OMW262150 OWS262146:OWS262150 PGO262146:PGO262150 PQK262146:PQK262150 QAG262146:QAG262150 QKC262146:QKC262150 QTY262146:QTY262150 RDU262146:RDU262150 RNQ262146:RNQ262150 RXM262146:RXM262150 SHI262146:SHI262150 SRE262146:SRE262150 TBA262146:TBA262150 TKW262146:TKW262150 TUS262146:TUS262150 UEO262146:UEO262150 UOK262146:UOK262150 UYG262146:UYG262150 VIC262146:VIC262150 VRY262146:VRY262150 WBU262146:WBU262150 WLQ262146:WLQ262150 WVM262146:WVM262150 E327682:E327686 JA327682:JA327686 SW327682:SW327686 ACS327682:ACS327686 AMO327682:AMO327686 AWK327682:AWK327686 BGG327682:BGG327686 BQC327682:BQC327686 BZY327682:BZY327686 CJU327682:CJU327686 CTQ327682:CTQ327686 DDM327682:DDM327686 DNI327682:DNI327686 DXE327682:DXE327686 EHA327682:EHA327686 EQW327682:EQW327686 FAS327682:FAS327686 FKO327682:FKO327686 FUK327682:FUK327686 GEG327682:GEG327686 GOC327682:GOC327686 GXY327682:GXY327686 HHU327682:HHU327686 HRQ327682:HRQ327686 IBM327682:IBM327686 ILI327682:ILI327686 IVE327682:IVE327686 JFA327682:JFA327686 JOW327682:JOW327686 JYS327682:JYS327686 KIO327682:KIO327686 KSK327682:KSK327686 LCG327682:LCG327686 LMC327682:LMC327686 LVY327682:LVY327686 MFU327682:MFU327686 MPQ327682:MPQ327686 MZM327682:MZM327686 NJI327682:NJI327686 NTE327682:NTE327686 ODA327682:ODA327686 OMW327682:OMW327686 OWS327682:OWS327686 PGO327682:PGO327686 PQK327682:PQK327686 QAG327682:QAG327686 QKC327682:QKC327686 QTY327682:QTY327686 RDU327682:RDU327686 RNQ327682:RNQ327686 RXM327682:RXM327686 SHI327682:SHI327686 SRE327682:SRE327686 TBA327682:TBA327686 TKW327682:TKW327686 TUS327682:TUS327686 UEO327682:UEO327686 UOK327682:UOK327686 UYG327682:UYG327686 VIC327682:VIC327686 VRY327682:VRY327686 WBU327682:WBU327686 WLQ327682:WLQ327686 WVM327682:WVM327686 E393218:E393222 JA393218:JA393222 SW393218:SW393222 ACS393218:ACS393222 AMO393218:AMO393222 AWK393218:AWK393222 BGG393218:BGG393222 BQC393218:BQC393222 BZY393218:BZY393222 CJU393218:CJU393222 CTQ393218:CTQ393222 DDM393218:DDM393222 DNI393218:DNI393222 DXE393218:DXE393222 EHA393218:EHA393222 EQW393218:EQW393222 FAS393218:FAS393222 FKO393218:FKO393222 FUK393218:FUK393222 GEG393218:GEG393222 GOC393218:GOC393222 GXY393218:GXY393222 HHU393218:HHU393222 HRQ393218:HRQ393222 IBM393218:IBM393222 ILI393218:ILI393222 IVE393218:IVE393222 JFA393218:JFA393222 JOW393218:JOW393222 JYS393218:JYS393222 KIO393218:KIO393222 KSK393218:KSK393222 LCG393218:LCG393222 LMC393218:LMC393222 LVY393218:LVY393222 MFU393218:MFU393222 MPQ393218:MPQ393222 MZM393218:MZM393222 NJI393218:NJI393222 NTE393218:NTE393222 ODA393218:ODA393222 OMW393218:OMW393222 OWS393218:OWS393222 PGO393218:PGO393222 PQK393218:PQK393222 QAG393218:QAG393222 QKC393218:QKC393222 QTY393218:QTY393222 RDU393218:RDU393222 RNQ393218:RNQ393222 RXM393218:RXM393222 SHI393218:SHI393222 SRE393218:SRE393222 TBA393218:TBA393222 TKW393218:TKW393222 TUS393218:TUS393222 UEO393218:UEO393222 UOK393218:UOK393222 UYG393218:UYG393222 VIC393218:VIC393222 VRY393218:VRY393222 WBU393218:WBU393222 WLQ393218:WLQ393222 WVM393218:WVM393222 E458754:E458758 JA458754:JA458758 SW458754:SW458758 ACS458754:ACS458758 AMO458754:AMO458758 AWK458754:AWK458758 BGG458754:BGG458758 BQC458754:BQC458758 BZY458754:BZY458758 CJU458754:CJU458758 CTQ458754:CTQ458758 DDM458754:DDM458758 DNI458754:DNI458758 DXE458754:DXE458758 EHA458754:EHA458758 EQW458754:EQW458758 FAS458754:FAS458758 FKO458754:FKO458758 FUK458754:FUK458758 GEG458754:GEG458758 GOC458754:GOC458758 GXY458754:GXY458758 HHU458754:HHU458758 HRQ458754:HRQ458758 IBM458754:IBM458758 ILI458754:ILI458758 IVE458754:IVE458758 JFA458754:JFA458758 JOW458754:JOW458758 JYS458754:JYS458758 KIO458754:KIO458758 KSK458754:KSK458758 LCG458754:LCG458758 LMC458754:LMC458758 LVY458754:LVY458758 MFU458754:MFU458758 MPQ458754:MPQ458758 MZM458754:MZM458758 NJI458754:NJI458758 NTE458754:NTE458758 ODA458754:ODA458758 OMW458754:OMW458758 OWS458754:OWS458758 PGO458754:PGO458758 PQK458754:PQK458758 QAG458754:QAG458758 QKC458754:QKC458758 QTY458754:QTY458758 RDU458754:RDU458758 RNQ458754:RNQ458758 RXM458754:RXM458758 SHI458754:SHI458758 SRE458754:SRE458758 TBA458754:TBA458758 TKW458754:TKW458758 TUS458754:TUS458758 UEO458754:UEO458758 UOK458754:UOK458758 UYG458754:UYG458758 VIC458754:VIC458758 VRY458754:VRY458758 WBU458754:WBU458758 WLQ458754:WLQ458758 WVM458754:WVM458758 E524290:E524294 JA524290:JA524294 SW524290:SW524294 ACS524290:ACS524294 AMO524290:AMO524294 AWK524290:AWK524294 BGG524290:BGG524294 BQC524290:BQC524294 BZY524290:BZY524294 CJU524290:CJU524294 CTQ524290:CTQ524294 DDM524290:DDM524294 DNI524290:DNI524294 DXE524290:DXE524294 EHA524290:EHA524294 EQW524290:EQW524294 FAS524290:FAS524294 FKO524290:FKO524294 FUK524290:FUK524294 GEG524290:GEG524294 GOC524290:GOC524294 GXY524290:GXY524294 HHU524290:HHU524294 HRQ524290:HRQ524294 IBM524290:IBM524294 ILI524290:ILI524294 IVE524290:IVE524294 JFA524290:JFA524294 JOW524290:JOW524294 JYS524290:JYS524294 KIO524290:KIO524294 KSK524290:KSK524294 LCG524290:LCG524294 LMC524290:LMC524294 LVY524290:LVY524294 MFU524290:MFU524294 MPQ524290:MPQ524294 MZM524290:MZM524294 NJI524290:NJI524294 NTE524290:NTE524294 ODA524290:ODA524294 OMW524290:OMW524294 OWS524290:OWS524294 PGO524290:PGO524294 PQK524290:PQK524294 QAG524290:QAG524294 QKC524290:QKC524294 QTY524290:QTY524294 RDU524290:RDU524294 RNQ524290:RNQ524294 RXM524290:RXM524294 SHI524290:SHI524294 SRE524290:SRE524294 TBA524290:TBA524294 TKW524290:TKW524294 TUS524290:TUS524294 UEO524290:UEO524294 UOK524290:UOK524294 UYG524290:UYG524294 VIC524290:VIC524294 VRY524290:VRY524294 WBU524290:WBU524294 WLQ524290:WLQ524294 WVM524290:WVM524294 E589826:E589830 JA589826:JA589830 SW589826:SW589830 ACS589826:ACS589830 AMO589826:AMO589830 AWK589826:AWK589830 BGG589826:BGG589830 BQC589826:BQC589830 BZY589826:BZY589830 CJU589826:CJU589830 CTQ589826:CTQ589830 DDM589826:DDM589830 DNI589826:DNI589830 DXE589826:DXE589830 EHA589826:EHA589830 EQW589826:EQW589830 FAS589826:FAS589830 FKO589826:FKO589830 FUK589826:FUK589830 GEG589826:GEG589830 GOC589826:GOC589830 GXY589826:GXY589830 HHU589826:HHU589830 HRQ589826:HRQ589830 IBM589826:IBM589830 ILI589826:ILI589830 IVE589826:IVE589830 JFA589826:JFA589830 JOW589826:JOW589830 JYS589826:JYS589830 KIO589826:KIO589830 KSK589826:KSK589830 LCG589826:LCG589830 LMC589826:LMC589830 LVY589826:LVY589830 MFU589826:MFU589830 MPQ589826:MPQ589830 MZM589826:MZM589830 NJI589826:NJI589830 NTE589826:NTE589830 ODA589826:ODA589830 OMW589826:OMW589830 OWS589826:OWS589830 PGO589826:PGO589830 PQK589826:PQK589830 QAG589826:QAG589830 QKC589826:QKC589830 QTY589826:QTY589830 RDU589826:RDU589830 RNQ589826:RNQ589830 RXM589826:RXM589830 SHI589826:SHI589830 SRE589826:SRE589830 TBA589826:TBA589830 TKW589826:TKW589830 TUS589826:TUS589830 UEO589826:UEO589830 UOK589826:UOK589830 UYG589826:UYG589830 VIC589826:VIC589830 VRY589826:VRY589830 WBU589826:WBU589830 WLQ589826:WLQ589830 WVM589826:WVM589830 E655362:E655366 JA655362:JA655366 SW655362:SW655366 ACS655362:ACS655366 AMO655362:AMO655366 AWK655362:AWK655366 BGG655362:BGG655366 BQC655362:BQC655366 BZY655362:BZY655366 CJU655362:CJU655366 CTQ655362:CTQ655366 DDM655362:DDM655366 DNI655362:DNI655366 DXE655362:DXE655366 EHA655362:EHA655366 EQW655362:EQW655366 FAS655362:FAS655366 FKO655362:FKO655366 FUK655362:FUK655366 GEG655362:GEG655366 GOC655362:GOC655366 GXY655362:GXY655366 HHU655362:HHU655366 HRQ655362:HRQ655366 IBM655362:IBM655366 ILI655362:ILI655366 IVE655362:IVE655366 JFA655362:JFA655366 JOW655362:JOW655366 JYS655362:JYS655366 KIO655362:KIO655366 KSK655362:KSK655366 LCG655362:LCG655366 LMC655362:LMC655366 LVY655362:LVY655366 MFU655362:MFU655366 MPQ655362:MPQ655366 MZM655362:MZM655366 NJI655362:NJI655366 NTE655362:NTE655366 ODA655362:ODA655366 OMW655362:OMW655366 OWS655362:OWS655366 PGO655362:PGO655366 PQK655362:PQK655366 QAG655362:QAG655366 QKC655362:QKC655366 QTY655362:QTY655366 RDU655362:RDU655366 RNQ655362:RNQ655366 RXM655362:RXM655366 SHI655362:SHI655366 SRE655362:SRE655366 TBA655362:TBA655366 TKW655362:TKW655366 TUS655362:TUS655366 UEO655362:UEO655366 UOK655362:UOK655366 UYG655362:UYG655366 VIC655362:VIC655366 VRY655362:VRY655366 WBU655362:WBU655366 WLQ655362:WLQ655366 WVM655362:WVM655366 E720898:E720902 JA720898:JA720902 SW720898:SW720902 ACS720898:ACS720902 AMO720898:AMO720902 AWK720898:AWK720902 BGG720898:BGG720902 BQC720898:BQC720902 BZY720898:BZY720902 CJU720898:CJU720902 CTQ720898:CTQ720902 DDM720898:DDM720902 DNI720898:DNI720902 DXE720898:DXE720902 EHA720898:EHA720902 EQW720898:EQW720902 FAS720898:FAS720902 FKO720898:FKO720902 FUK720898:FUK720902 GEG720898:GEG720902 GOC720898:GOC720902 GXY720898:GXY720902 HHU720898:HHU720902 HRQ720898:HRQ720902 IBM720898:IBM720902 ILI720898:ILI720902 IVE720898:IVE720902 JFA720898:JFA720902 JOW720898:JOW720902 JYS720898:JYS720902 KIO720898:KIO720902 KSK720898:KSK720902 LCG720898:LCG720902 LMC720898:LMC720902 LVY720898:LVY720902 MFU720898:MFU720902 MPQ720898:MPQ720902 MZM720898:MZM720902 NJI720898:NJI720902 NTE720898:NTE720902 ODA720898:ODA720902 OMW720898:OMW720902 OWS720898:OWS720902 PGO720898:PGO720902 PQK720898:PQK720902 QAG720898:QAG720902 QKC720898:QKC720902 QTY720898:QTY720902 RDU720898:RDU720902 RNQ720898:RNQ720902 RXM720898:RXM720902 SHI720898:SHI720902 SRE720898:SRE720902 TBA720898:TBA720902 TKW720898:TKW720902 TUS720898:TUS720902 UEO720898:UEO720902 UOK720898:UOK720902 UYG720898:UYG720902 VIC720898:VIC720902 VRY720898:VRY720902 WBU720898:WBU720902 WLQ720898:WLQ720902 WVM720898:WVM720902 E786434:E786438 JA786434:JA786438 SW786434:SW786438 ACS786434:ACS786438 AMO786434:AMO786438 AWK786434:AWK786438 BGG786434:BGG786438 BQC786434:BQC786438 BZY786434:BZY786438 CJU786434:CJU786438 CTQ786434:CTQ786438 DDM786434:DDM786438 DNI786434:DNI786438 DXE786434:DXE786438 EHA786434:EHA786438 EQW786434:EQW786438 FAS786434:FAS786438 FKO786434:FKO786438 FUK786434:FUK786438 GEG786434:GEG786438 GOC786434:GOC786438 GXY786434:GXY786438 HHU786434:HHU786438 HRQ786434:HRQ786438 IBM786434:IBM786438 ILI786434:ILI786438 IVE786434:IVE786438 JFA786434:JFA786438 JOW786434:JOW786438 JYS786434:JYS786438 KIO786434:KIO786438 KSK786434:KSK786438 LCG786434:LCG786438 LMC786434:LMC786438 LVY786434:LVY786438 MFU786434:MFU786438 MPQ786434:MPQ786438 MZM786434:MZM786438 NJI786434:NJI786438 NTE786434:NTE786438 ODA786434:ODA786438 OMW786434:OMW786438 OWS786434:OWS786438 PGO786434:PGO786438 PQK786434:PQK786438 QAG786434:QAG786438 QKC786434:QKC786438 QTY786434:QTY786438 RDU786434:RDU786438 RNQ786434:RNQ786438 RXM786434:RXM786438 SHI786434:SHI786438 SRE786434:SRE786438 TBA786434:TBA786438 TKW786434:TKW786438 TUS786434:TUS786438 UEO786434:UEO786438 UOK786434:UOK786438 UYG786434:UYG786438 VIC786434:VIC786438 VRY786434:VRY786438 WBU786434:WBU786438 WLQ786434:WLQ786438 WVM786434:WVM786438 E851970:E851974 JA851970:JA851974 SW851970:SW851974 ACS851970:ACS851974 AMO851970:AMO851974 AWK851970:AWK851974 BGG851970:BGG851974 BQC851970:BQC851974 BZY851970:BZY851974 CJU851970:CJU851974 CTQ851970:CTQ851974 DDM851970:DDM851974 DNI851970:DNI851974 DXE851970:DXE851974 EHA851970:EHA851974 EQW851970:EQW851974 FAS851970:FAS851974 FKO851970:FKO851974 FUK851970:FUK851974 GEG851970:GEG851974 GOC851970:GOC851974 GXY851970:GXY851974 HHU851970:HHU851974 HRQ851970:HRQ851974 IBM851970:IBM851974 ILI851970:ILI851974 IVE851970:IVE851974 JFA851970:JFA851974 JOW851970:JOW851974 JYS851970:JYS851974 KIO851970:KIO851974 KSK851970:KSK851974 LCG851970:LCG851974 LMC851970:LMC851974 LVY851970:LVY851974 MFU851970:MFU851974 MPQ851970:MPQ851974 MZM851970:MZM851974 NJI851970:NJI851974 NTE851970:NTE851974 ODA851970:ODA851974 OMW851970:OMW851974 OWS851970:OWS851974 PGO851970:PGO851974 PQK851970:PQK851974 QAG851970:QAG851974 QKC851970:QKC851974 QTY851970:QTY851974 RDU851970:RDU851974 RNQ851970:RNQ851974 RXM851970:RXM851974 SHI851970:SHI851974 SRE851970:SRE851974 TBA851970:TBA851974 TKW851970:TKW851974 TUS851970:TUS851974 UEO851970:UEO851974 UOK851970:UOK851974 UYG851970:UYG851974 VIC851970:VIC851974 VRY851970:VRY851974 WBU851970:WBU851974 WLQ851970:WLQ851974 WVM851970:WVM851974 E917506:E917510 JA917506:JA917510 SW917506:SW917510 ACS917506:ACS917510 AMO917506:AMO917510 AWK917506:AWK917510 BGG917506:BGG917510 BQC917506:BQC917510 BZY917506:BZY917510 CJU917506:CJU917510 CTQ917506:CTQ917510 DDM917506:DDM917510 DNI917506:DNI917510 DXE917506:DXE917510 EHA917506:EHA917510 EQW917506:EQW917510 FAS917506:FAS917510 FKO917506:FKO917510 FUK917506:FUK917510 GEG917506:GEG917510 GOC917506:GOC917510 GXY917506:GXY917510 HHU917506:HHU917510 HRQ917506:HRQ917510 IBM917506:IBM917510 ILI917506:ILI917510 IVE917506:IVE917510 JFA917506:JFA917510 JOW917506:JOW917510 JYS917506:JYS917510 KIO917506:KIO917510 KSK917506:KSK917510 LCG917506:LCG917510 LMC917506:LMC917510 LVY917506:LVY917510 MFU917506:MFU917510 MPQ917506:MPQ917510 MZM917506:MZM917510 NJI917506:NJI917510 NTE917506:NTE917510 ODA917506:ODA917510 OMW917506:OMW917510 OWS917506:OWS917510 PGO917506:PGO917510 PQK917506:PQK917510 QAG917506:QAG917510 QKC917506:QKC917510 QTY917506:QTY917510 RDU917506:RDU917510 RNQ917506:RNQ917510 RXM917506:RXM917510 SHI917506:SHI917510 SRE917506:SRE917510 TBA917506:TBA917510 TKW917506:TKW917510 TUS917506:TUS917510 UEO917506:UEO917510 UOK917506:UOK917510 UYG917506:UYG917510 VIC917506:VIC917510 VRY917506:VRY917510 WBU917506:WBU917510 WLQ917506:WLQ917510 WVM917506:WVM917510 E983042:E983046 JA983042:JA983046 SW983042:SW983046 ACS983042:ACS983046 AMO983042:AMO983046 AWK983042:AWK983046 BGG983042:BGG983046 BQC983042:BQC983046 BZY983042:BZY983046 CJU983042:CJU983046 CTQ983042:CTQ983046 DDM983042:DDM983046 DNI983042:DNI983046 DXE983042:DXE983046 EHA983042:EHA983046 EQW983042:EQW983046 FAS983042:FAS983046 FKO983042:FKO983046 FUK983042:FUK983046 GEG983042:GEG983046 GOC983042:GOC983046 GXY983042:GXY983046 HHU983042:HHU983046 HRQ983042:HRQ983046 IBM983042:IBM983046 ILI983042:ILI983046 IVE983042:IVE983046 JFA983042:JFA983046 JOW983042:JOW983046 JYS983042:JYS983046 KIO983042:KIO983046 KSK983042:KSK983046 LCG983042:LCG983046 LMC983042:LMC983046 LVY983042:LVY983046 MFU983042:MFU983046 MPQ983042:MPQ983046 MZM983042:MZM983046 NJI983042:NJI983046 NTE983042:NTE983046 ODA983042:ODA983046 OMW983042:OMW983046 OWS983042:OWS983046 PGO983042:PGO983046 PQK983042:PQK983046 QAG983042:QAG983046 QKC983042:QKC983046 QTY983042:QTY983046 RDU983042:RDU983046 RNQ983042:RNQ983046 RXM983042:RXM983046 SHI983042:SHI983046 SRE983042:SRE983046 TBA983042:TBA983046 TKW983042:TKW983046 TUS983042:TUS983046 UEO983042:UEO983046 UOK983042:UOK983046 UYG983042:UYG983046 VIC983042:VIC983046 VRY983042:VRY983046 WBU983042:WBU983046 WLQ983042:WLQ983046 WVM983042:WVM983046"/>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heet22"/>
  <dimension ref="B3:K16"/>
  <sheetViews>
    <sheetView workbookViewId="0">
      <selection activeCell="G15" sqref="G15"/>
    </sheetView>
  </sheetViews>
  <sheetFormatPr defaultRowHeight="15"/>
  <cols>
    <col min="3" max="3" width="11.85546875" customWidth="1"/>
    <col min="4" max="4" width="13.42578125" customWidth="1"/>
    <col min="5" max="5" width="14.42578125" customWidth="1"/>
    <col min="6" max="6" width="15.7109375" customWidth="1"/>
    <col min="7" max="7" width="17.28515625" bestFit="1" customWidth="1"/>
    <col min="9" max="9" width="7.28515625" customWidth="1"/>
    <col min="10" max="10" width="17.42578125" customWidth="1"/>
    <col min="11" max="11" width="17" customWidth="1"/>
  </cols>
  <sheetData>
    <row r="3" spans="2:11" ht="25.5" customHeight="1">
      <c r="B3" s="343"/>
      <c r="C3" s="344"/>
      <c r="D3" s="341" t="s">
        <v>292</v>
      </c>
      <c r="E3" s="341"/>
      <c r="F3" s="341"/>
      <c r="G3" s="341"/>
    </row>
    <row r="4" spans="2:11" ht="18.75" customHeight="1">
      <c r="B4" s="345"/>
      <c r="C4" s="346"/>
      <c r="D4" s="59" t="s">
        <v>104</v>
      </c>
      <c r="E4" s="59" t="s">
        <v>102</v>
      </c>
      <c r="F4" s="59" t="s">
        <v>100</v>
      </c>
      <c r="G4" s="59" t="s">
        <v>98</v>
      </c>
    </row>
    <row r="5" spans="2:11" ht="35.25" customHeight="1">
      <c r="B5" s="342" t="s">
        <v>108</v>
      </c>
      <c r="C5" s="59" t="s">
        <v>226</v>
      </c>
      <c r="D5" s="262" t="s">
        <v>694</v>
      </c>
      <c r="E5" s="262" t="s">
        <v>694</v>
      </c>
      <c r="F5" s="262" t="s">
        <v>694</v>
      </c>
      <c r="G5" s="263">
        <v>3</v>
      </c>
    </row>
    <row r="6" spans="2:11" ht="35.25" customHeight="1">
      <c r="B6" s="342"/>
      <c r="C6" s="59" t="s">
        <v>127</v>
      </c>
      <c r="D6" s="262" t="s">
        <v>694</v>
      </c>
      <c r="E6" s="262">
        <v>17</v>
      </c>
      <c r="F6" s="259" t="s">
        <v>693</v>
      </c>
      <c r="G6" s="260" t="s">
        <v>692</v>
      </c>
    </row>
    <row r="7" spans="2:11" ht="41.25" customHeight="1">
      <c r="B7" s="342"/>
      <c r="C7" s="59" t="s">
        <v>126</v>
      </c>
      <c r="D7" s="262" t="s">
        <v>694</v>
      </c>
      <c r="E7" s="259" t="s">
        <v>724</v>
      </c>
      <c r="F7" s="260" t="s">
        <v>723</v>
      </c>
      <c r="G7" s="260" t="s">
        <v>691</v>
      </c>
    </row>
    <row r="8" spans="2:11" ht="43.5" customHeight="1">
      <c r="B8" s="342"/>
      <c r="C8" s="59" t="s">
        <v>128</v>
      </c>
      <c r="D8" s="263" t="s">
        <v>694</v>
      </c>
      <c r="E8" s="261" t="s">
        <v>694</v>
      </c>
      <c r="F8" s="261" t="s">
        <v>694</v>
      </c>
      <c r="G8" s="261" t="s">
        <v>690</v>
      </c>
    </row>
    <row r="12" spans="2:11">
      <c r="J12" s="336" t="s">
        <v>725</v>
      </c>
      <c r="K12" s="337"/>
    </row>
    <row r="13" spans="2:11" ht="15.75" thickBot="1"/>
    <row r="14" spans="2:11" ht="63" customHeight="1">
      <c r="I14" s="338" t="s">
        <v>108</v>
      </c>
      <c r="J14" s="55" t="s">
        <v>241</v>
      </c>
      <c r="K14" s="54" t="s">
        <v>726</v>
      </c>
    </row>
    <row r="15" spans="2:11" ht="63" customHeight="1" thickBot="1">
      <c r="I15" s="338"/>
      <c r="J15" s="56" t="s">
        <v>727</v>
      </c>
      <c r="K15" s="57" t="s">
        <v>728</v>
      </c>
    </row>
    <row r="16" spans="2:11">
      <c r="J16" s="335" t="s">
        <v>85</v>
      </c>
      <c r="K16" s="335"/>
    </row>
  </sheetData>
  <mergeCells count="6">
    <mergeCell ref="J16:K16"/>
    <mergeCell ref="D3:G3"/>
    <mergeCell ref="B5:B8"/>
    <mergeCell ref="B3:C4"/>
    <mergeCell ref="J12:K12"/>
    <mergeCell ref="I14:I15"/>
  </mergeCell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sheetPr codeName="Sheet15"/>
  <dimension ref="A1:E6"/>
  <sheetViews>
    <sheetView workbookViewId="0">
      <selection activeCell="B3" sqref="B3"/>
    </sheetView>
  </sheetViews>
  <sheetFormatPr defaultRowHeight="115.5" customHeight="1"/>
  <cols>
    <col min="1" max="1" width="16.140625" style="239" customWidth="1"/>
    <col min="2" max="2" width="80.42578125" style="241" customWidth="1"/>
    <col min="3" max="3" width="9.140625" style="241" customWidth="1"/>
    <col min="4" max="4" width="16.42578125" style="241" customWidth="1"/>
    <col min="5" max="5" width="49.28515625" style="241" customWidth="1"/>
    <col min="6" max="6" width="31.140625" style="241" customWidth="1"/>
    <col min="7" max="16384" width="9.140625" style="241"/>
  </cols>
  <sheetData>
    <row r="1" spans="1:5" ht="18.75">
      <c r="B1" s="240" t="s">
        <v>289</v>
      </c>
      <c r="E1" s="242" t="s">
        <v>437</v>
      </c>
    </row>
    <row r="2" spans="1:5" ht="18.75">
      <c r="E2" s="242"/>
    </row>
    <row r="3" spans="1:5" ht="115.5" customHeight="1">
      <c r="A3" s="243" t="s">
        <v>98</v>
      </c>
      <c r="B3" s="244" t="s">
        <v>99</v>
      </c>
      <c r="D3" s="245" t="s">
        <v>90</v>
      </c>
      <c r="E3" s="244" t="s">
        <v>94</v>
      </c>
    </row>
    <row r="4" spans="1:5" ht="115.5" customHeight="1">
      <c r="A4" s="243" t="s">
        <v>100</v>
      </c>
      <c r="B4" s="244" t="s">
        <v>101</v>
      </c>
      <c r="D4" s="243" t="s">
        <v>91</v>
      </c>
      <c r="E4" s="244" t="s">
        <v>95</v>
      </c>
    </row>
    <row r="5" spans="1:5" ht="115.5" customHeight="1">
      <c r="A5" s="243" t="s">
        <v>102</v>
      </c>
      <c r="B5" s="244" t="s">
        <v>103</v>
      </c>
      <c r="D5" s="243" t="s">
        <v>92</v>
      </c>
      <c r="E5" s="244" t="s">
        <v>96</v>
      </c>
    </row>
    <row r="6" spans="1:5" ht="115.5" customHeight="1">
      <c r="A6" s="243" t="s">
        <v>104</v>
      </c>
      <c r="B6" s="244" t="s">
        <v>105</v>
      </c>
      <c r="D6" s="243" t="s">
        <v>93</v>
      </c>
      <c r="E6" s="244" t="s">
        <v>97</v>
      </c>
    </row>
  </sheetData>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dimension ref="A1:C38"/>
  <sheetViews>
    <sheetView workbookViewId="0">
      <selection activeCell="C27" sqref="C27"/>
    </sheetView>
  </sheetViews>
  <sheetFormatPr defaultRowHeight="15"/>
  <cols>
    <col min="1" max="1" width="19.28515625" style="247" customWidth="1"/>
    <col min="2" max="2" width="42" customWidth="1"/>
    <col min="3" max="3" width="30" customWidth="1"/>
  </cols>
  <sheetData>
    <row r="1" spans="1:3">
      <c r="A1" s="248" t="s">
        <v>481</v>
      </c>
      <c r="B1" s="59" t="s">
        <v>487</v>
      </c>
      <c r="C1" s="59" t="s">
        <v>488</v>
      </c>
    </row>
    <row r="2" spans="1:3" ht="30">
      <c r="A2" s="347" t="s">
        <v>149</v>
      </c>
      <c r="B2" s="249" t="s">
        <v>483</v>
      </c>
      <c r="C2" s="249" t="s">
        <v>484</v>
      </c>
    </row>
    <row r="3" spans="1:3" ht="30">
      <c r="A3" s="347"/>
      <c r="B3" s="249" t="s">
        <v>485</v>
      </c>
      <c r="C3" s="47" t="s">
        <v>486</v>
      </c>
    </row>
    <row r="4" spans="1:3">
      <c r="A4" s="347"/>
      <c r="B4" s="47" t="s">
        <v>489</v>
      </c>
      <c r="C4" s="47" t="s">
        <v>490</v>
      </c>
    </row>
    <row r="5" spans="1:3">
      <c r="A5" s="347"/>
      <c r="B5" s="47" t="s">
        <v>491</v>
      </c>
      <c r="C5" s="47" t="s">
        <v>490</v>
      </c>
    </row>
    <row r="6" spans="1:3">
      <c r="A6" s="347" t="s">
        <v>25</v>
      </c>
      <c r="B6" s="47" t="s">
        <v>492</v>
      </c>
      <c r="C6" s="47" t="s">
        <v>478</v>
      </c>
    </row>
    <row r="7" spans="1:3">
      <c r="A7" s="347"/>
      <c r="B7" s="47" t="s">
        <v>493</v>
      </c>
      <c r="C7" s="47" t="s">
        <v>478</v>
      </c>
    </row>
    <row r="8" spans="1:3">
      <c r="A8" s="347"/>
      <c r="B8" s="47" t="s">
        <v>494</v>
      </c>
      <c r="C8" s="47" t="s">
        <v>478</v>
      </c>
    </row>
    <row r="9" spans="1:3" ht="30">
      <c r="A9" s="347"/>
      <c r="B9" s="249" t="s">
        <v>495</v>
      </c>
      <c r="C9" s="47" t="s">
        <v>478</v>
      </c>
    </row>
    <row r="10" spans="1:3">
      <c r="A10" s="347"/>
      <c r="B10" s="47" t="s">
        <v>496</v>
      </c>
      <c r="C10" s="47" t="s">
        <v>478</v>
      </c>
    </row>
    <row r="11" spans="1:3">
      <c r="A11" s="347"/>
      <c r="B11" s="47" t="s">
        <v>497</v>
      </c>
      <c r="C11" s="47" t="s">
        <v>478</v>
      </c>
    </row>
    <row r="12" spans="1:3">
      <c r="A12" s="347"/>
      <c r="B12" s="47" t="s">
        <v>498</v>
      </c>
      <c r="C12" s="47"/>
    </row>
    <row r="13" spans="1:3">
      <c r="A13" s="347"/>
      <c r="B13" s="47" t="s">
        <v>499</v>
      </c>
      <c r="C13" s="47"/>
    </row>
    <row r="14" spans="1:3" ht="30">
      <c r="A14" s="347"/>
      <c r="B14" s="249" t="s">
        <v>500</v>
      </c>
      <c r="C14" s="47" t="s">
        <v>501</v>
      </c>
    </row>
    <row r="15" spans="1:3">
      <c r="A15" s="347"/>
      <c r="B15" s="47" t="s">
        <v>502</v>
      </c>
      <c r="C15" s="47" t="s">
        <v>501</v>
      </c>
    </row>
    <row r="16" spans="1:3">
      <c r="A16" s="347"/>
      <c r="B16" s="47" t="s">
        <v>503</v>
      </c>
      <c r="C16" s="47" t="s">
        <v>501</v>
      </c>
    </row>
    <row r="17" spans="1:3">
      <c r="A17" s="347"/>
      <c r="B17" s="47" t="s">
        <v>504</v>
      </c>
      <c r="C17" s="47" t="s">
        <v>480</v>
      </c>
    </row>
    <row r="18" spans="1:3">
      <c r="A18" s="347"/>
      <c r="B18" s="47" t="s">
        <v>505</v>
      </c>
      <c r="C18" s="47" t="s">
        <v>506</v>
      </c>
    </row>
    <row r="19" spans="1:3" ht="30">
      <c r="A19" s="347"/>
      <c r="B19" s="249" t="s">
        <v>507</v>
      </c>
      <c r="C19" s="47" t="s">
        <v>508</v>
      </c>
    </row>
    <row r="20" spans="1:3">
      <c r="A20" s="347"/>
      <c r="B20" s="47" t="s">
        <v>509</v>
      </c>
      <c r="C20" s="47" t="s">
        <v>508</v>
      </c>
    </row>
    <row r="21" spans="1:3">
      <c r="A21" s="347" t="s">
        <v>47</v>
      </c>
      <c r="B21" s="47" t="s">
        <v>510</v>
      </c>
      <c r="C21" s="47" t="s">
        <v>482</v>
      </c>
    </row>
    <row r="22" spans="1:3">
      <c r="A22" s="347"/>
      <c r="B22" s="47" t="s">
        <v>511</v>
      </c>
      <c r="C22" s="47" t="s">
        <v>512</v>
      </c>
    </row>
    <row r="23" spans="1:3">
      <c r="A23" s="347" t="s">
        <v>477</v>
      </c>
      <c r="B23" s="47" t="s">
        <v>513</v>
      </c>
      <c r="C23" s="47" t="s">
        <v>516</v>
      </c>
    </row>
    <row r="24" spans="1:3">
      <c r="A24" s="347"/>
      <c r="B24" s="47" t="s">
        <v>514</v>
      </c>
      <c r="C24" s="47" t="s">
        <v>515</v>
      </c>
    </row>
    <row r="25" spans="1:3">
      <c r="A25" s="347"/>
      <c r="B25" s="47" t="s">
        <v>518</v>
      </c>
      <c r="C25" s="47" t="s">
        <v>486</v>
      </c>
    </row>
    <row r="26" spans="1:3">
      <c r="A26" s="347"/>
      <c r="B26" s="47" t="s">
        <v>517</v>
      </c>
      <c r="C26" s="47" t="s">
        <v>486</v>
      </c>
    </row>
    <row r="27" spans="1:3" ht="30">
      <c r="A27" s="347" t="s">
        <v>479</v>
      </c>
      <c r="B27" s="249" t="s">
        <v>519</v>
      </c>
      <c r="C27" s="47" t="s">
        <v>478</v>
      </c>
    </row>
    <row r="28" spans="1:3" ht="30">
      <c r="A28" s="347"/>
      <c r="B28" s="249" t="s">
        <v>520</v>
      </c>
      <c r="C28" s="47" t="s">
        <v>478</v>
      </c>
    </row>
    <row r="29" spans="1:3" ht="30">
      <c r="A29" s="347"/>
      <c r="B29" s="249" t="s">
        <v>521</v>
      </c>
      <c r="C29" s="47" t="s">
        <v>478</v>
      </c>
    </row>
    <row r="30" spans="1:3" ht="30">
      <c r="A30" s="347"/>
      <c r="B30" s="249" t="s">
        <v>522</v>
      </c>
      <c r="C30" s="47" t="s">
        <v>478</v>
      </c>
    </row>
    <row r="31" spans="1:3" ht="30">
      <c r="A31" s="347"/>
      <c r="B31" s="249" t="s">
        <v>523</v>
      </c>
      <c r="C31" s="47" t="s">
        <v>478</v>
      </c>
    </row>
    <row r="32" spans="1:3" ht="30">
      <c r="A32" s="347"/>
      <c r="B32" s="249" t="s">
        <v>524</v>
      </c>
      <c r="C32" s="47" t="s">
        <v>525</v>
      </c>
    </row>
    <row r="33" spans="1:3" ht="30">
      <c r="A33" s="347"/>
      <c r="B33" s="249" t="s">
        <v>526</v>
      </c>
      <c r="C33" s="47" t="s">
        <v>486</v>
      </c>
    </row>
    <row r="34" spans="1:3" ht="30">
      <c r="A34" s="347"/>
      <c r="B34" s="249" t="s">
        <v>527</v>
      </c>
      <c r="C34" s="47" t="s">
        <v>486</v>
      </c>
    </row>
    <row r="35" spans="1:3" ht="30">
      <c r="A35" s="347"/>
      <c r="B35" s="249" t="s">
        <v>528</v>
      </c>
      <c r="C35" s="47" t="s">
        <v>529</v>
      </c>
    </row>
    <row r="36" spans="1:3" ht="30">
      <c r="A36" s="347"/>
      <c r="B36" s="249" t="s">
        <v>530</v>
      </c>
      <c r="C36" s="47" t="s">
        <v>490</v>
      </c>
    </row>
    <row r="37" spans="1:3">
      <c r="A37" s="347"/>
      <c r="B37" s="249" t="s">
        <v>531</v>
      </c>
      <c r="C37" s="47" t="s">
        <v>532</v>
      </c>
    </row>
    <row r="38" spans="1:3" ht="30">
      <c r="A38" s="347"/>
      <c r="B38" s="249" t="s">
        <v>533</v>
      </c>
      <c r="C38" s="47" t="s">
        <v>532</v>
      </c>
    </row>
  </sheetData>
  <mergeCells count="5">
    <mergeCell ref="A2:A5"/>
    <mergeCell ref="A6:A20"/>
    <mergeCell ref="A21:A22"/>
    <mergeCell ref="A23:A26"/>
    <mergeCell ref="A27:A38"/>
  </mergeCell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dimension ref="A1:H22"/>
  <sheetViews>
    <sheetView tabSelected="1" workbookViewId="0">
      <selection activeCell="D4" sqref="D4"/>
    </sheetView>
  </sheetViews>
  <sheetFormatPr defaultRowHeight="15"/>
  <cols>
    <col min="2" max="2" width="46.140625" customWidth="1"/>
    <col min="3" max="3" width="14.28515625" customWidth="1"/>
    <col min="4" max="4" width="22.85546875" customWidth="1"/>
    <col min="5" max="5" width="25.140625" customWidth="1"/>
    <col min="6" max="6" width="13.28515625" customWidth="1"/>
    <col min="7" max="7" width="21.5703125" customWidth="1"/>
    <col min="8" max="8" width="21" customWidth="1"/>
  </cols>
  <sheetData>
    <row r="1" spans="1:8" ht="15.75" thickBot="1"/>
    <row r="2" spans="1:8" ht="31.5" thickTop="1" thickBot="1">
      <c r="A2" s="290" t="s">
        <v>730</v>
      </c>
      <c r="B2" s="291" t="s">
        <v>433</v>
      </c>
      <c r="C2" s="291" t="s">
        <v>87</v>
      </c>
      <c r="D2" s="291" t="s">
        <v>122</v>
      </c>
      <c r="E2" s="291" t="s">
        <v>731</v>
      </c>
      <c r="F2" s="291" t="s">
        <v>732</v>
      </c>
      <c r="G2" s="291" t="s">
        <v>733</v>
      </c>
      <c r="H2" s="292" t="s">
        <v>734</v>
      </c>
    </row>
    <row r="3" spans="1:8" ht="75.75" thickTop="1">
      <c r="A3" s="293">
        <v>1</v>
      </c>
      <c r="B3" s="294" t="s">
        <v>637</v>
      </c>
      <c r="C3" s="294" t="s">
        <v>638</v>
      </c>
      <c r="D3" s="294" t="s">
        <v>735</v>
      </c>
      <c r="E3" s="295"/>
      <c r="F3" s="295"/>
      <c r="G3" s="295"/>
      <c r="H3" s="296"/>
    </row>
    <row r="4" spans="1:8" ht="150">
      <c r="A4" s="288">
        <v>2</v>
      </c>
      <c r="B4" s="231" t="s">
        <v>644</v>
      </c>
      <c r="C4" s="231" t="s">
        <v>638</v>
      </c>
      <c r="D4" s="231" t="s">
        <v>735</v>
      </c>
      <c r="E4" s="297"/>
      <c r="F4" s="297"/>
      <c r="G4" s="297"/>
      <c r="H4" s="298"/>
    </row>
    <row r="5" spans="1:8" ht="165">
      <c r="A5" s="288">
        <v>3</v>
      </c>
      <c r="B5" s="231" t="s">
        <v>647</v>
      </c>
      <c r="C5" s="231" t="s">
        <v>638</v>
      </c>
      <c r="D5" s="231" t="s">
        <v>735</v>
      </c>
      <c r="E5" s="297"/>
      <c r="F5" s="297"/>
      <c r="G5" s="297"/>
      <c r="H5" s="298"/>
    </row>
    <row r="6" spans="1:8" ht="75">
      <c r="A6" s="288">
        <v>4</v>
      </c>
      <c r="B6" s="231" t="s">
        <v>649</v>
      </c>
      <c r="C6" s="231" t="s">
        <v>638</v>
      </c>
      <c r="D6" s="231" t="s">
        <v>735</v>
      </c>
      <c r="E6" s="297"/>
      <c r="F6" s="297"/>
      <c r="G6" s="297"/>
      <c r="H6" s="298"/>
    </row>
    <row r="7" spans="1:8" ht="150">
      <c r="A7" s="288">
        <v>5</v>
      </c>
      <c r="B7" s="231" t="s">
        <v>652</v>
      </c>
      <c r="C7" s="231" t="s">
        <v>638</v>
      </c>
      <c r="D7" s="231" t="s">
        <v>735</v>
      </c>
      <c r="E7" s="297"/>
      <c r="F7" s="297"/>
      <c r="G7" s="297"/>
      <c r="H7" s="298"/>
    </row>
    <row r="8" spans="1:8" ht="90">
      <c r="A8" s="288">
        <v>6</v>
      </c>
      <c r="B8" s="231" t="s">
        <v>655</v>
      </c>
      <c r="C8" s="231" t="s">
        <v>638</v>
      </c>
      <c r="D8" s="231" t="s">
        <v>735</v>
      </c>
      <c r="E8" s="297"/>
      <c r="F8" s="297"/>
      <c r="G8" s="297"/>
      <c r="H8" s="298"/>
    </row>
    <row r="9" spans="1:8" ht="75">
      <c r="A9" s="288">
        <v>7</v>
      </c>
      <c r="B9" s="231" t="s">
        <v>657</v>
      </c>
      <c r="C9" s="231" t="s">
        <v>638</v>
      </c>
      <c r="D9" s="231" t="s">
        <v>735</v>
      </c>
      <c r="E9" s="297"/>
      <c r="F9" s="297"/>
      <c r="G9" s="297"/>
      <c r="H9" s="298"/>
    </row>
    <row r="10" spans="1:8" ht="45">
      <c r="A10" s="288">
        <v>8</v>
      </c>
      <c r="B10" s="231" t="s">
        <v>659</v>
      </c>
      <c r="C10" s="231" t="s">
        <v>638</v>
      </c>
      <c r="D10" s="231" t="s">
        <v>735</v>
      </c>
      <c r="E10" s="297"/>
      <c r="F10" s="297"/>
      <c r="G10" s="297"/>
      <c r="H10" s="298"/>
    </row>
    <row r="11" spans="1:8" ht="30">
      <c r="A11" s="288">
        <v>9</v>
      </c>
      <c r="B11" s="231" t="s">
        <v>661</v>
      </c>
      <c r="C11" s="231" t="s">
        <v>638</v>
      </c>
      <c r="D11" s="231" t="s">
        <v>735</v>
      </c>
      <c r="E11" s="297"/>
      <c r="F11" s="297"/>
      <c r="G11" s="297"/>
      <c r="H11" s="298"/>
    </row>
    <row r="12" spans="1:8" ht="60">
      <c r="A12" s="288">
        <v>10</v>
      </c>
      <c r="B12" s="231" t="s">
        <v>663</v>
      </c>
      <c r="C12" s="299" t="s">
        <v>638</v>
      </c>
      <c r="D12" s="231" t="s">
        <v>735</v>
      </c>
      <c r="E12" s="297"/>
      <c r="F12" s="297"/>
      <c r="G12" s="297"/>
      <c r="H12" s="298"/>
    </row>
    <row r="13" spans="1:8" ht="30">
      <c r="A13" s="288">
        <v>11</v>
      </c>
      <c r="B13" s="231" t="s">
        <v>665</v>
      </c>
      <c r="C13" s="231" t="s">
        <v>638</v>
      </c>
      <c r="D13" s="231" t="s">
        <v>735</v>
      </c>
      <c r="E13" s="297"/>
      <c r="F13" s="297"/>
      <c r="G13" s="297"/>
      <c r="H13" s="298"/>
    </row>
    <row r="14" spans="1:8" ht="60">
      <c r="A14" s="288">
        <v>12</v>
      </c>
      <c r="B14" s="231" t="s">
        <v>668</v>
      </c>
      <c r="C14" s="231" t="s">
        <v>638</v>
      </c>
      <c r="D14" s="231" t="s">
        <v>735</v>
      </c>
      <c r="E14" s="297"/>
      <c r="F14" s="297"/>
      <c r="G14" s="297"/>
      <c r="H14" s="298"/>
    </row>
    <row r="15" spans="1:8" ht="60">
      <c r="A15" s="288">
        <v>13</v>
      </c>
      <c r="B15" s="231" t="s">
        <v>671</v>
      </c>
      <c r="C15" s="299" t="s">
        <v>638</v>
      </c>
      <c r="D15" s="231" t="s">
        <v>735</v>
      </c>
      <c r="E15" s="297"/>
      <c r="F15" s="297"/>
      <c r="G15" s="297"/>
      <c r="H15" s="298"/>
    </row>
    <row r="16" spans="1:8" ht="30">
      <c r="A16" s="288">
        <v>14</v>
      </c>
      <c r="B16" s="231" t="s">
        <v>673</v>
      </c>
      <c r="C16" s="231" t="s">
        <v>638</v>
      </c>
      <c r="D16" s="231" t="s">
        <v>735</v>
      </c>
      <c r="E16" s="297"/>
      <c r="F16" s="297"/>
      <c r="G16" s="297"/>
      <c r="H16" s="298"/>
    </row>
    <row r="17" spans="1:8" ht="45">
      <c r="A17" s="288">
        <v>15</v>
      </c>
      <c r="B17" s="231" t="s">
        <v>675</v>
      </c>
      <c r="C17" s="231" t="s">
        <v>638</v>
      </c>
      <c r="D17" s="231" t="s">
        <v>735</v>
      </c>
      <c r="E17" s="297"/>
      <c r="F17" s="297"/>
      <c r="G17" s="297"/>
      <c r="H17" s="298"/>
    </row>
    <row r="18" spans="1:8" ht="90">
      <c r="A18" s="288">
        <v>16</v>
      </c>
      <c r="B18" s="231" t="s">
        <v>684</v>
      </c>
      <c r="C18" s="231" t="s">
        <v>729</v>
      </c>
      <c r="D18" s="231" t="s">
        <v>735</v>
      </c>
      <c r="E18" s="297"/>
      <c r="F18" s="297"/>
      <c r="G18" s="297"/>
      <c r="H18" s="298"/>
    </row>
    <row r="19" spans="1:8" ht="75">
      <c r="A19" s="288">
        <v>17</v>
      </c>
      <c r="B19" s="231" t="s">
        <v>687</v>
      </c>
      <c r="C19" s="231" t="s">
        <v>638</v>
      </c>
      <c r="D19" s="231" t="s">
        <v>735</v>
      </c>
      <c r="E19" s="297"/>
      <c r="F19" s="297"/>
      <c r="G19" s="297"/>
      <c r="H19" s="298"/>
    </row>
    <row r="20" spans="1:8" ht="120">
      <c r="A20" s="288">
        <v>18</v>
      </c>
      <c r="B20" s="231" t="s">
        <v>719</v>
      </c>
      <c r="C20" s="231" t="s">
        <v>638</v>
      </c>
      <c r="D20" s="231" t="s">
        <v>735</v>
      </c>
      <c r="E20" s="297"/>
      <c r="F20" s="297"/>
      <c r="G20" s="297"/>
      <c r="H20" s="298"/>
    </row>
    <row r="21" spans="1:8" ht="75.75" thickBot="1">
      <c r="A21" s="275">
        <v>19</v>
      </c>
      <c r="B21" s="116" t="s">
        <v>721</v>
      </c>
      <c r="C21" s="116" t="s">
        <v>638</v>
      </c>
      <c r="D21" s="116" t="s">
        <v>735</v>
      </c>
      <c r="E21" s="300"/>
      <c r="F21" s="300"/>
      <c r="G21" s="300"/>
      <c r="H21" s="301"/>
    </row>
    <row r="22" spans="1:8" ht="15.75" thickTop="1"/>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sheetPr codeName="Sheet17"/>
  <dimension ref="B2:F50"/>
  <sheetViews>
    <sheetView workbookViewId="0">
      <selection activeCell="D6" sqref="D6"/>
    </sheetView>
  </sheetViews>
  <sheetFormatPr defaultRowHeight="12.75"/>
  <cols>
    <col min="1" max="1" width="9.140625" style="155"/>
    <col min="2" max="2" width="34.42578125" style="155" customWidth="1"/>
    <col min="3" max="3" width="32" style="155" customWidth="1"/>
    <col min="4" max="4" width="27" style="155" customWidth="1"/>
    <col min="5" max="5" width="19.85546875" style="155" customWidth="1"/>
    <col min="6" max="257" width="9.140625" style="155"/>
    <col min="258" max="258" width="34.42578125" style="155" customWidth="1"/>
    <col min="259" max="259" width="32" style="155" customWidth="1"/>
    <col min="260" max="260" width="27" style="155" customWidth="1"/>
    <col min="261" max="261" width="19.85546875" style="155" customWidth="1"/>
    <col min="262" max="513" width="9.140625" style="155"/>
    <col min="514" max="514" width="34.42578125" style="155" customWidth="1"/>
    <col min="515" max="515" width="32" style="155" customWidth="1"/>
    <col min="516" max="516" width="27" style="155" customWidth="1"/>
    <col min="517" max="517" width="19.85546875" style="155" customWidth="1"/>
    <col min="518" max="769" width="9.140625" style="155"/>
    <col min="770" max="770" width="34.42578125" style="155" customWidth="1"/>
    <col min="771" max="771" width="32" style="155" customWidth="1"/>
    <col min="772" max="772" width="27" style="155" customWidth="1"/>
    <col min="773" max="773" width="19.85546875" style="155" customWidth="1"/>
    <col min="774" max="1025" width="9.140625" style="155"/>
    <col min="1026" max="1026" width="34.42578125" style="155" customWidth="1"/>
    <col min="1027" max="1027" width="32" style="155" customWidth="1"/>
    <col min="1028" max="1028" width="27" style="155" customWidth="1"/>
    <col min="1029" max="1029" width="19.85546875" style="155" customWidth="1"/>
    <col min="1030" max="1281" width="9.140625" style="155"/>
    <col min="1282" max="1282" width="34.42578125" style="155" customWidth="1"/>
    <col min="1283" max="1283" width="32" style="155" customWidth="1"/>
    <col min="1284" max="1284" width="27" style="155" customWidth="1"/>
    <col min="1285" max="1285" width="19.85546875" style="155" customWidth="1"/>
    <col min="1286" max="1537" width="9.140625" style="155"/>
    <col min="1538" max="1538" width="34.42578125" style="155" customWidth="1"/>
    <col min="1539" max="1539" width="32" style="155" customWidth="1"/>
    <col min="1540" max="1540" width="27" style="155" customWidth="1"/>
    <col min="1541" max="1541" width="19.85546875" style="155" customWidth="1"/>
    <col min="1542" max="1793" width="9.140625" style="155"/>
    <col min="1794" max="1794" width="34.42578125" style="155" customWidth="1"/>
    <col min="1795" max="1795" width="32" style="155" customWidth="1"/>
    <col min="1796" max="1796" width="27" style="155" customWidth="1"/>
    <col min="1797" max="1797" width="19.85546875" style="155" customWidth="1"/>
    <col min="1798" max="2049" width="9.140625" style="155"/>
    <col min="2050" max="2050" width="34.42578125" style="155" customWidth="1"/>
    <col min="2051" max="2051" width="32" style="155" customWidth="1"/>
    <col min="2052" max="2052" width="27" style="155" customWidth="1"/>
    <col min="2053" max="2053" width="19.85546875" style="155" customWidth="1"/>
    <col min="2054" max="2305" width="9.140625" style="155"/>
    <col min="2306" max="2306" width="34.42578125" style="155" customWidth="1"/>
    <col min="2307" max="2307" width="32" style="155" customWidth="1"/>
    <col min="2308" max="2308" width="27" style="155" customWidth="1"/>
    <col min="2309" max="2309" width="19.85546875" style="155" customWidth="1"/>
    <col min="2310" max="2561" width="9.140625" style="155"/>
    <col min="2562" max="2562" width="34.42578125" style="155" customWidth="1"/>
    <col min="2563" max="2563" width="32" style="155" customWidth="1"/>
    <col min="2564" max="2564" width="27" style="155" customWidth="1"/>
    <col min="2565" max="2565" width="19.85546875" style="155" customWidth="1"/>
    <col min="2566" max="2817" width="9.140625" style="155"/>
    <col min="2818" max="2818" width="34.42578125" style="155" customWidth="1"/>
    <col min="2819" max="2819" width="32" style="155" customWidth="1"/>
    <col min="2820" max="2820" width="27" style="155" customWidth="1"/>
    <col min="2821" max="2821" width="19.85546875" style="155" customWidth="1"/>
    <col min="2822" max="3073" width="9.140625" style="155"/>
    <col min="3074" max="3074" width="34.42578125" style="155" customWidth="1"/>
    <col min="3075" max="3075" width="32" style="155" customWidth="1"/>
    <col min="3076" max="3076" width="27" style="155" customWidth="1"/>
    <col min="3077" max="3077" width="19.85546875" style="155" customWidth="1"/>
    <col min="3078" max="3329" width="9.140625" style="155"/>
    <col min="3330" max="3330" width="34.42578125" style="155" customWidth="1"/>
    <col min="3331" max="3331" width="32" style="155" customWidth="1"/>
    <col min="3332" max="3332" width="27" style="155" customWidth="1"/>
    <col min="3333" max="3333" width="19.85546875" style="155" customWidth="1"/>
    <col min="3334" max="3585" width="9.140625" style="155"/>
    <col min="3586" max="3586" width="34.42578125" style="155" customWidth="1"/>
    <col min="3587" max="3587" width="32" style="155" customWidth="1"/>
    <col min="3588" max="3588" width="27" style="155" customWidth="1"/>
    <col min="3589" max="3589" width="19.85546875" style="155" customWidth="1"/>
    <col min="3590" max="3841" width="9.140625" style="155"/>
    <col min="3842" max="3842" width="34.42578125" style="155" customWidth="1"/>
    <col min="3843" max="3843" width="32" style="155" customWidth="1"/>
    <col min="3844" max="3844" width="27" style="155" customWidth="1"/>
    <col min="3845" max="3845" width="19.85546875" style="155" customWidth="1"/>
    <col min="3846" max="4097" width="9.140625" style="155"/>
    <col min="4098" max="4098" width="34.42578125" style="155" customWidth="1"/>
    <col min="4099" max="4099" width="32" style="155" customWidth="1"/>
    <col min="4100" max="4100" width="27" style="155" customWidth="1"/>
    <col min="4101" max="4101" width="19.85546875" style="155" customWidth="1"/>
    <col min="4102" max="4353" width="9.140625" style="155"/>
    <col min="4354" max="4354" width="34.42578125" style="155" customWidth="1"/>
    <col min="4355" max="4355" width="32" style="155" customWidth="1"/>
    <col min="4356" max="4356" width="27" style="155" customWidth="1"/>
    <col min="4357" max="4357" width="19.85546875" style="155" customWidth="1"/>
    <col min="4358" max="4609" width="9.140625" style="155"/>
    <col min="4610" max="4610" width="34.42578125" style="155" customWidth="1"/>
    <col min="4611" max="4611" width="32" style="155" customWidth="1"/>
    <col min="4612" max="4612" width="27" style="155" customWidth="1"/>
    <col min="4613" max="4613" width="19.85546875" style="155" customWidth="1"/>
    <col min="4614" max="4865" width="9.140625" style="155"/>
    <col min="4866" max="4866" width="34.42578125" style="155" customWidth="1"/>
    <col min="4867" max="4867" width="32" style="155" customWidth="1"/>
    <col min="4868" max="4868" width="27" style="155" customWidth="1"/>
    <col min="4869" max="4869" width="19.85546875" style="155" customWidth="1"/>
    <col min="4870" max="5121" width="9.140625" style="155"/>
    <col min="5122" max="5122" width="34.42578125" style="155" customWidth="1"/>
    <col min="5123" max="5123" width="32" style="155" customWidth="1"/>
    <col min="5124" max="5124" width="27" style="155" customWidth="1"/>
    <col min="5125" max="5125" width="19.85546875" style="155" customWidth="1"/>
    <col min="5126" max="5377" width="9.140625" style="155"/>
    <col min="5378" max="5378" width="34.42578125" style="155" customWidth="1"/>
    <col min="5379" max="5379" width="32" style="155" customWidth="1"/>
    <col min="5380" max="5380" width="27" style="155" customWidth="1"/>
    <col min="5381" max="5381" width="19.85546875" style="155" customWidth="1"/>
    <col min="5382" max="5633" width="9.140625" style="155"/>
    <col min="5634" max="5634" width="34.42578125" style="155" customWidth="1"/>
    <col min="5635" max="5635" width="32" style="155" customWidth="1"/>
    <col min="5636" max="5636" width="27" style="155" customWidth="1"/>
    <col min="5637" max="5637" width="19.85546875" style="155" customWidth="1"/>
    <col min="5638" max="5889" width="9.140625" style="155"/>
    <col min="5890" max="5890" width="34.42578125" style="155" customWidth="1"/>
    <col min="5891" max="5891" width="32" style="155" customWidth="1"/>
    <col min="5892" max="5892" width="27" style="155" customWidth="1"/>
    <col min="5893" max="5893" width="19.85546875" style="155" customWidth="1"/>
    <col min="5894" max="6145" width="9.140625" style="155"/>
    <col min="6146" max="6146" width="34.42578125" style="155" customWidth="1"/>
    <col min="6147" max="6147" width="32" style="155" customWidth="1"/>
    <col min="6148" max="6148" width="27" style="155" customWidth="1"/>
    <col min="6149" max="6149" width="19.85546875" style="155" customWidth="1"/>
    <col min="6150" max="6401" width="9.140625" style="155"/>
    <col min="6402" max="6402" width="34.42578125" style="155" customWidth="1"/>
    <col min="6403" max="6403" width="32" style="155" customWidth="1"/>
    <col min="6404" max="6404" width="27" style="155" customWidth="1"/>
    <col min="6405" max="6405" width="19.85546875" style="155" customWidth="1"/>
    <col min="6406" max="6657" width="9.140625" style="155"/>
    <col min="6658" max="6658" width="34.42578125" style="155" customWidth="1"/>
    <col min="6659" max="6659" width="32" style="155" customWidth="1"/>
    <col min="6660" max="6660" width="27" style="155" customWidth="1"/>
    <col min="6661" max="6661" width="19.85546875" style="155" customWidth="1"/>
    <col min="6662" max="6913" width="9.140625" style="155"/>
    <col min="6914" max="6914" width="34.42578125" style="155" customWidth="1"/>
    <col min="6915" max="6915" width="32" style="155" customWidth="1"/>
    <col min="6916" max="6916" width="27" style="155" customWidth="1"/>
    <col min="6917" max="6917" width="19.85546875" style="155" customWidth="1"/>
    <col min="6918" max="7169" width="9.140625" style="155"/>
    <col min="7170" max="7170" width="34.42578125" style="155" customWidth="1"/>
    <col min="7171" max="7171" width="32" style="155" customWidth="1"/>
    <col min="7172" max="7172" width="27" style="155" customWidth="1"/>
    <col min="7173" max="7173" width="19.85546875" style="155" customWidth="1"/>
    <col min="7174" max="7425" width="9.140625" style="155"/>
    <col min="7426" max="7426" width="34.42578125" style="155" customWidth="1"/>
    <col min="7427" max="7427" width="32" style="155" customWidth="1"/>
    <col min="7428" max="7428" width="27" style="155" customWidth="1"/>
    <col min="7429" max="7429" width="19.85546875" style="155" customWidth="1"/>
    <col min="7430" max="7681" width="9.140625" style="155"/>
    <col min="7682" max="7682" width="34.42578125" style="155" customWidth="1"/>
    <col min="7683" max="7683" width="32" style="155" customWidth="1"/>
    <col min="7684" max="7684" width="27" style="155" customWidth="1"/>
    <col min="7685" max="7685" width="19.85546875" style="155" customWidth="1"/>
    <col min="7686" max="7937" width="9.140625" style="155"/>
    <col min="7938" max="7938" width="34.42578125" style="155" customWidth="1"/>
    <col min="7939" max="7939" width="32" style="155" customWidth="1"/>
    <col min="7940" max="7940" width="27" style="155" customWidth="1"/>
    <col min="7941" max="7941" width="19.85546875" style="155" customWidth="1"/>
    <col min="7942" max="8193" width="9.140625" style="155"/>
    <col min="8194" max="8194" width="34.42578125" style="155" customWidth="1"/>
    <col min="8195" max="8195" width="32" style="155" customWidth="1"/>
    <col min="8196" max="8196" width="27" style="155" customWidth="1"/>
    <col min="8197" max="8197" width="19.85546875" style="155" customWidth="1"/>
    <col min="8198" max="8449" width="9.140625" style="155"/>
    <col min="8450" max="8450" width="34.42578125" style="155" customWidth="1"/>
    <col min="8451" max="8451" width="32" style="155" customWidth="1"/>
    <col min="8452" max="8452" width="27" style="155" customWidth="1"/>
    <col min="8453" max="8453" width="19.85546875" style="155" customWidth="1"/>
    <col min="8454" max="8705" width="9.140625" style="155"/>
    <col min="8706" max="8706" width="34.42578125" style="155" customWidth="1"/>
    <col min="8707" max="8707" width="32" style="155" customWidth="1"/>
    <col min="8708" max="8708" width="27" style="155" customWidth="1"/>
    <col min="8709" max="8709" width="19.85546875" style="155" customWidth="1"/>
    <col min="8710" max="8961" width="9.140625" style="155"/>
    <col min="8962" max="8962" width="34.42578125" style="155" customWidth="1"/>
    <col min="8963" max="8963" width="32" style="155" customWidth="1"/>
    <col min="8964" max="8964" width="27" style="155" customWidth="1"/>
    <col min="8965" max="8965" width="19.85546875" style="155" customWidth="1"/>
    <col min="8966" max="9217" width="9.140625" style="155"/>
    <col min="9218" max="9218" width="34.42578125" style="155" customWidth="1"/>
    <col min="9219" max="9219" width="32" style="155" customWidth="1"/>
    <col min="9220" max="9220" width="27" style="155" customWidth="1"/>
    <col min="9221" max="9221" width="19.85546875" style="155" customWidth="1"/>
    <col min="9222" max="9473" width="9.140625" style="155"/>
    <col min="9474" max="9474" width="34.42578125" style="155" customWidth="1"/>
    <col min="9475" max="9475" width="32" style="155" customWidth="1"/>
    <col min="9476" max="9476" width="27" style="155" customWidth="1"/>
    <col min="9477" max="9477" width="19.85546875" style="155" customWidth="1"/>
    <col min="9478" max="9729" width="9.140625" style="155"/>
    <col min="9730" max="9730" width="34.42578125" style="155" customWidth="1"/>
    <col min="9731" max="9731" width="32" style="155" customWidth="1"/>
    <col min="9732" max="9732" width="27" style="155" customWidth="1"/>
    <col min="9733" max="9733" width="19.85546875" style="155" customWidth="1"/>
    <col min="9734" max="9985" width="9.140625" style="155"/>
    <col min="9986" max="9986" width="34.42578125" style="155" customWidth="1"/>
    <col min="9987" max="9987" width="32" style="155" customWidth="1"/>
    <col min="9988" max="9988" width="27" style="155" customWidth="1"/>
    <col min="9989" max="9989" width="19.85546875" style="155" customWidth="1"/>
    <col min="9990" max="10241" width="9.140625" style="155"/>
    <col min="10242" max="10242" width="34.42578125" style="155" customWidth="1"/>
    <col min="10243" max="10243" width="32" style="155" customWidth="1"/>
    <col min="10244" max="10244" width="27" style="155" customWidth="1"/>
    <col min="10245" max="10245" width="19.85546875" style="155" customWidth="1"/>
    <col min="10246" max="10497" width="9.140625" style="155"/>
    <col min="10498" max="10498" width="34.42578125" style="155" customWidth="1"/>
    <col min="10499" max="10499" width="32" style="155" customWidth="1"/>
    <col min="10500" max="10500" width="27" style="155" customWidth="1"/>
    <col min="10501" max="10501" width="19.85546875" style="155" customWidth="1"/>
    <col min="10502" max="10753" width="9.140625" style="155"/>
    <col min="10754" max="10754" width="34.42578125" style="155" customWidth="1"/>
    <col min="10755" max="10755" width="32" style="155" customWidth="1"/>
    <col min="10756" max="10756" width="27" style="155" customWidth="1"/>
    <col min="10757" max="10757" width="19.85546875" style="155" customWidth="1"/>
    <col min="10758" max="11009" width="9.140625" style="155"/>
    <col min="11010" max="11010" width="34.42578125" style="155" customWidth="1"/>
    <col min="11011" max="11011" width="32" style="155" customWidth="1"/>
    <col min="11012" max="11012" width="27" style="155" customWidth="1"/>
    <col min="11013" max="11013" width="19.85546875" style="155" customWidth="1"/>
    <col min="11014" max="11265" width="9.140625" style="155"/>
    <col min="11266" max="11266" width="34.42578125" style="155" customWidth="1"/>
    <col min="11267" max="11267" width="32" style="155" customWidth="1"/>
    <col min="11268" max="11268" width="27" style="155" customWidth="1"/>
    <col min="11269" max="11269" width="19.85546875" style="155" customWidth="1"/>
    <col min="11270" max="11521" width="9.140625" style="155"/>
    <col min="11522" max="11522" width="34.42578125" style="155" customWidth="1"/>
    <col min="11523" max="11523" width="32" style="155" customWidth="1"/>
    <col min="11524" max="11524" width="27" style="155" customWidth="1"/>
    <col min="11525" max="11525" width="19.85546875" style="155" customWidth="1"/>
    <col min="11526" max="11777" width="9.140625" style="155"/>
    <col min="11778" max="11778" width="34.42578125" style="155" customWidth="1"/>
    <col min="11779" max="11779" width="32" style="155" customWidth="1"/>
    <col min="11780" max="11780" width="27" style="155" customWidth="1"/>
    <col min="11781" max="11781" width="19.85546875" style="155" customWidth="1"/>
    <col min="11782" max="12033" width="9.140625" style="155"/>
    <col min="12034" max="12034" width="34.42578125" style="155" customWidth="1"/>
    <col min="12035" max="12035" width="32" style="155" customWidth="1"/>
    <col min="12036" max="12036" width="27" style="155" customWidth="1"/>
    <col min="12037" max="12037" width="19.85546875" style="155" customWidth="1"/>
    <col min="12038" max="12289" width="9.140625" style="155"/>
    <col min="12290" max="12290" width="34.42578125" style="155" customWidth="1"/>
    <col min="12291" max="12291" width="32" style="155" customWidth="1"/>
    <col min="12292" max="12292" width="27" style="155" customWidth="1"/>
    <col min="12293" max="12293" width="19.85546875" style="155" customWidth="1"/>
    <col min="12294" max="12545" width="9.140625" style="155"/>
    <col min="12546" max="12546" width="34.42578125" style="155" customWidth="1"/>
    <col min="12547" max="12547" width="32" style="155" customWidth="1"/>
    <col min="12548" max="12548" width="27" style="155" customWidth="1"/>
    <col min="12549" max="12549" width="19.85546875" style="155" customWidth="1"/>
    <col min="12550" max="12801" width="9.140625" style="155"/>
    <col min="12802" max="12802" width="34.42578125" style="155" customWidth="1"/>
    <col min="12803" max="12803" width="32" style="155" customWidth="1"/>
    <col min="12804" max="12804" width="27" style="155" customWidth="1"/>
    <col min="12805" max="12805" width="19.85546875" style="155" customWidth="1"/>
    <col min="12806" max="13057" width="9.140625" style="155"/>
    <col min="13058" max="13058" width="34.42578125" style="155" customWidth="1"/>
    <col min="13059" max="13059" width="32" style="155" customWidth="1"/>
    <col min="13060" max="13060" width="27" style="155" customWidth="1"/>
    <col min="13061" max="13061" width="19.85546875" style="155" customWidth="1"/>
    <col min="13062" max="13313" width="9.140625" style="155"/>
    <col min="13314" max="13314" width="34.42578125" style="155" customWidth="1"/>
    <col min="13315" max="13315" width="32" style="155" customWidth="1"/>
    <col min="13316" max="13316" width="27" style="155" customWidth="1"/>
    <col min="13317" max="13317" width="19.85546875" style="155" customWidth="1"/>
    <col min="13318" max="13569" width="9.140625" style="155"/>
    <col min="13570" max="13570" width="34.42578125" style="155" customWidth="1"/>
    <col min="13571" max="13571" width="32" style="155" customWidth="1"/>
    <col min="13572" max="13572" width="27" style="155" customWidth="1"/>
    <col min="13573" max="13573" width="19.85546875" style="155" customWidth="1"/>
    <col min="13574" max="13825" width="9.140625" style="155"/>
    <col min="13826" max="13826" width="34.42578125" style="155" customWidth="1"/>
    <col min="13827" max="13827" width="32" style="155" customWidth="1"/>
    <col min="13828" max="13828" width="27" style="155" customWidth="1"/>
    <col min="13829" max="13829" width="19.85546875" style="155" customWidth="1"/>
    <col min="13830" max="14081" width="9.140625" style="155"/>
    <col min="14082" max="14082" width="34.42578125" style="155" customWidth="1"/>
    <col min="14083" max="14083" width="32" style="155" customWidth="1"/>
    <col min="14084" max="14084" width="27" style="155" customWidth="1"/>
    <col min="14085" max="14085" width="19.85546875" style="155" customWidth="1"/>
    <col min="14086" max="14337" width="9.140625" style="155"/>
    <col min="14338" max="14338" width="34.42578125" style="155" customWidth="1"/>
    <col min="14339" max="14339" width="32" style="155" customWidth="1"/>
    <col min="14340" max="14340" width="27" style="155" customWidth="1"/>
    <col min="14341" max="14341" width="19.85546875" style="155" customWidth="1"/>
    <col min="14342" max="14593" width="9.140625" style="155"/>
    <col min="14594" max="14594" width="34.42578125" style="155" customWidth="1"/>
    <col min="14595" max="14595" width="32" style="155" customWidth="1"/>
    <col min="14596" max="14596" width="27" style="155" customWidth="1"/>
    <col min="14597" max="14597" width="19.85546875" style="155" customWidth="1"/>
    <col min="14598" max="14849" width="9.140625" style="155"/>
    <col min="14850" max="14850" width="34.42578125" style="155" customWidth="1"/>
    <col min="14851" max="14851" width="32" style="155" customWidth="1"/>
    <col min="14852" max="14852" width="27" style="155" customWidth="1"/>
    <col min="14853" max="14853" width="19.85546875" style="155" customWidth="1"/>
    <col min="14854" max="15105" width="9.140625" style="155"/>
    <col min="15106" max="15106" width="34.42578125" style="155" customWidth="1"/>
    <col min="15107" max="15107" width="32" style="155" customWidth="1"/>
    <col min="15108" max="15108" width="27" style="155" customWidth="1"/>
    <col min="15109" max="15109" width="19.85546875" style="155" customWidth="1"/>
    <col min="15110" max="15361" width="9.140625" style="155"/>
    <col min="15362" max="15362" width="34.42578125" style="155" customWidth="1"/>
    <col min="15363" max="15363" width="32" style="155" customWidth="1"/>
    <col min="15364" max="15364" width="27" style="155" customWidth="1"/>
    <col min="15365" max="15365" width="19.85546875" style="155" customWidth="1"/>
    <col min="15366" max="15617" width="9.140625" style="155"/>
    <col min="15618" max="15618" width="34.42578125" style="155" customWidth="1"/>
    <col min="15619" max="15619" width="32" style="155" customWidth="1"/>
    <col min="15620" max="15620" width="27" style="155" customWidth="1"/>
    <col min="15621" max="15621" width="19.85546875" style="155" customWidth="1"/>
    <col min="15622" max="15873" width="9.140625" style="155"/>
    <col min="15874" max="15874" width="34.42578125" style="155" customWidth="1"/>
    <col min="15875" max="15875" width="32" style="155" customWidth="1"/>
    <col min="15876" max="15876" width="27" style="155" customWidth="1"/>
    <col min="15877" max="15877" width="19.85546875" style="155" customWidth="1"/>
    <col min="15878" max="16129" width="9.140625" style="155"/>
    <col min="16130" max="16130" width="34.42578125" style="155" customWidth="1"/>
    <col min="16131" max="16131" width="32" style="155" customWidth="1"/>
    <col min="16132" max="16132" width="27" style="155" customWidth="1"/>
    <col min="16133" max="16133" width="19.85546875" style="155" customWidth="1"/>
    <col min="16134" max="16384" width="9.140625" style="155"/>
  </cols>
  <sheetData>
    <row r="2" spans="2:4">
      <c r="B2" s="153" t="s">
        <v>250</v>
      </c>
      <c r="C2" s="154"/>
    </row>
    <row r="3" spans="2:4">
      <c r="B3" s="154"/>
      <c r="C3" s="154"/>
    </row>
    <row r="4" spans="2:4">
      <c r="B4" s="156" t="s">
        <v>251</v>
      </c>
      <c r="C4" s="156" t="s">
        <v>252</v>
      </c>
    </row>
    <row r="5" spans="2:4">
      <c r="B5" s="157" t="s">
        <v>253</v>
      </c>
      <c r="C5" s="157" t="s">
        <v>439</v>
      </c>
    </row>
    <row r="6" spans="2:4">
      <c r="B6" s="157" t="s">
        <v>254</v>
      </c>
      <c r="C6" s="158">
        <v>40438</v>
      </c>
    </row>
    <row r="7" spans="2:4">
      <c r="B7" s="157" t="s">
        <v>255</v>
      </c>
      <c r="C7" s="157">
        <v>1</v>
      </c>
    </row>
    <row r="8" spans="2:4">
      <c r="B8" s="157" t="s">
        <v>256</v>
      </c>
      <c r="C8" s="157" t="s">
        <v>257</v>
      </c>
    </row>
    <row r="9" spans="2:4">
      <c r="B9" s="157" t="s">
        <v>258</v>
      </c>
      <c r="C9" s="157" t="s">
        <v>259</v>
      </c>
    </row>
    <row r="10" spans="2:4">
      <c r="B10" s="157" t="s">
        <v>260</v>
      </c>
      <c r="C10" s="157"/>
    </row>
    <row r="11" spans="2:4">
      <c r="B11" s="157" t="s">
        <v>261</v>
      </c>
      <c r="C11" s="159" t="s">
        <v>37</v>
      </c>
    </row>
    <row r="12" spans="2:4">
      <c r="B12" s="157" t="s">
        <v>262</v>
      </c>
      <c r="C12" s="157" t="s">
        <v>434</v>
      </c>
    </row>
    <row r="14" spans="2:4">
      <c r="B14" s="153" t="s">
        <v>263</v>
      </c>
      <c r="C14" s="154"/>
      <c r="D14" s="154"/>
    </row>
    <row r="15" spans="2:4">
      <c r="B15" s="154"/>
      <c r="C15" s="154"/>
      <c r="D15" s="154"/>
    </row>
    <row r="16" spans="2:4">
      <c r="B16" s="160" t="s">
        <v>83</v>
      </c>
      <c r="C16" s="156" t="s">
        <v>264</v>
      </c>
      <c r="D16" s="156" t="s">
        <v>265</v>
      </c>
    </row>
    <row r="17" spans="2:5">
      <c r="B17" s="161">
        <v>1</v>
      </c>
      <c r="C17" s="162" t="s">
        <v>266</v>
      </c>
      <c r="D17" s="163" t="s">
        <v>267</v>
      </c>
    </row>
    <row r="18" spans="2:5">
      <c r="B18" s="161">
        <v>2</v>
      </c>
      <c r="C18" s="162" t="s">
        <v>440</v>
      </c>
      <c r="D18" s="163" t="s">
        <v>441</v>
      </c>
    </row>
    <row r="19" spans="2:5">
      <c r="B19" s="162"/>
      <c r="C19" s="162"/>
      <c r="D19" s="162"/>
    </row>
    <row r="21" spans="2:5">
      <c r="B21" s="153" t="s">
        <v>268</v>
      </c>
    </row>
    <row r="23" spans="2:5">
      <c r="B23" s="160" t="s">
        <v>269</v>
      </c>
      <c r="C23" s="160" t="s">
        <v>270</v>
      </c>
      <c r="D23" s="160" t="s">
        <v>271</v>
      </c>
      <c r="E23" s="160" t="s">
        <v>272</v>
      </c>
    </row>
    <row r="24" spans="2:5">
      <c r="B24" s="161"/>
      <c r="C24" s="162"/>
      <c r="D24" s="162"/>
      <c r="E24" s="162"/>
    </row>
    <row r="25" spans="2:5">
      <c r="B25" s="162"/>
      <c r="C25" s="162"/>
      <c r="D25" s="162"/>
      <c r="E25" s="162"/>
    </row>
    <row r="27" spans="2:5">
      <c r="B27" s="153" t="s">
        <v>273</v>
      </c>
    </row>
    <row r="29" spans="2:5" ht="25.5">
      <c r="B29" s="160" t="s">
        <v>83</v>
      </c>
      <c r="C29" s="156" t="s">
        <v>274</v>
      </c>
      <c r="D29" s="156" t="s">
        <v>275</v>
      </c>
      <c r="E29" s="160" t="s">
        <v>276</v>
      </c>
    </row>
    <row r="30" spans="2:5">
      <c r="B30" s="161">
        <v>1</v>
      </c>
      <c r="C30" s="162" t="s">
        <v>283</v>
      </c>
      <c r="D30" s="162" t="s">
        <v>259</v>
      </c>
      <c r="E30" s="162" t="s">
        <v>257</v>
      </c>
    </row>
    <row r="31" spans="2:5">
      <c r="B31" s="162"/>
      <c r="C31" s="162"/>
      <c r="D31" s="162"/>
      <c r="E31" s="162"/>
    </row>
    <row r="33" spans="2:6">
      <c r="B33" s="153" t="s">
        <v>277</v>
      </c>
    </row>
    <row r="35" spans="2:6">
      <c r="B35" s="160" t="s">
        <v>83</v>
      </c>
      <c r="C35" s="156" t="s">
        <v>278</v>
      </c>
      <c r="D35" s="156" t="s">
        <v>279</v>
      </c>
      <c r="E35" s="160" t="s">
        <v>280</v>
      </c>
    </row>
    <row r="36" spans="2:6">
      <c r="B36" s="162"/>
      <c r="C36" s="162"/>
      <c r="D36" s="162"/>
      <c r="E36" s="162"/>
    </row>
    <row r="37" spans="2:6">
      <c r="B37" s="162"/>
      <c r="C37" s="162"/>
      <c r="D37" s="162"/>
      <c r="E37" s="162"/>
    </row>
    <row r="40" spans="2:6">
      <c r="B40" s="153" t="s">
        <v>281</v>
      </c>
      <c r="C40" s="164"/>
      <c r="D40" s="164"/>
      <c r="E40" s="164"/>
      <c r="F40" s="164"/>
    </row>
    <row r="41" spans="2:6" ht="18" customHeight="1">
      <c r="B41" s="302" t="s">
        <v>282</v>
      </c>
      <c r="C41" s="303"/>
      <c r="D41" s="303"/>
      <c r="E41" s="304"/>
      <c r="F41" s="164"/>
    </row>
    <row r="42" spans="2:6" ht="18" customHeight="1">
      <c r="B42" s="305" t="s">
        <v>284</v>
      </c>
      <c r="C42" s="306"/>
      <c r="D42" s="306"/>
      <c r="E42" s="307"/>
      <c r="F42" s="164"/>
    </row>
    <row r="43" spans="2:6" ht="18" customHeight="1">
      <c r="B43" s="308" t="s">
        <v>285</v>
      </c>
      <c r="C43" s="309"/>
      <c r="D43" s="309"/>
      <c r="E43" s="310"/>
      <c r="F43" s="164"/>
    </row>
    <row r="44" spans="2:6" ht="18" customHeight="1">
      <c r="B44" s="165" t="s">
        <v>286</v>
      </c>
      <c r="C44" s="166"/>
      <c r="D44" s="166"/>
      <c r="E44" s="167"/>
      <c r="F44" s="164"/>
    </row>
    <row r="45" spans="2:6" ht="18" customHeight="1">
      <c r="B45" s="165" t="s">
        <v>287</v>
      </c>
      <c r="C45" s="166"/>
      <c r="D45" s="166"/>
      <c r="E45" s="167"/>
      <c r="F45" s="164"/>
    </row>
    <row r="46" spans="2:6" ht="18" customHeight="1">
      <c r="B46" s="165" t="s">
        <v>288</v>
      </c>
      <c r="C46" s="166"/>
      <c r="D46" s="166"/>
      <c r="E46" s="167"/>
      <c r="F46" s="164"/>
    </row>
    <row r="47" spans="2:6" ht="18" customHeight="1">
      <c r="B47" s="238" t="s">
        <v>435</v>
      </c>
      <c r="C47" s="166"/>
      <c r="D47" s="166"/>
      <c r="E47" s="167"/>
      <c r="F47" s="164"/>
    </row>
    <row r="48" spans="2:6" ht="18" customHeight="1">
      <c r="B48" s="311"/>
      <c r="C48" s="312"/>
      <c r="D48" s="312"/>
      <c r="E48" s="313"/>
      <c r="F48" s="164"/>
    </row>
    <row r="49" spans="2:6">
      <c r="B49" s="164"/>
      <c r="C49" s="164"/>
      <c r="D49" s="164"/>
      <c r="E49" s="164"/>
      <c r="F49" s="164"/>
    </row>
    <row r="50" spans="2:6">
      <c r="B50" s="164"/>
      <c r="C50" s="164"/>
      <c r="D50" s="164"/>
      <c r="E50" s="164"/>
      <c r="F50" s="164"/>
    </row>
  </sheetData>
  <mergeCells count="4">
    <mergeCell ref="B41:E41"/>
    <mergeCell ref="B42:E42"/>
    <mergeCell ref="B43:E43"/>
    <mergeCell ref="B48:E48"/>
  </mergeCells>
  <hyperlinks>
    <hyperlink ref="D17" r:id="rId1"/>
    <hyperlink ref="D18" r:id="rId2"/>
  </hyperlinks>
  <pageMargins left="0.75" right="0.75" top="1" bottom="1" header="0.5" footer="0.5"/>
  <pageSetup orientation="portrait" r:id="rId3"/>
  <headerFooter alignWithMargins="0"/>
  <drawing r:id="rId4"/>
</worksheet>
</file>

<file path=xl/worksheets/sheet3.xml><?xml version="1.0" encoding="utf-8"?>
<worksheet xmlns="http://schemas.openxmlformats.org/spreadsheetml/2006/main" xmlns:r="http://schemas.openxmlformats.org/officeDocument/2006/relationships">
  <sheetPr codeName="Sheet18"/>
  <dimension ref="A2:A4"/>
  <sheetViews>
    <sheetView workbookViewId="0">
      <selection activeCell="A4" sqref="A4"/>
    </sheetView>
  </sheetViews>
  <sheetFormatPr defaultRowHeight="15"/>
  <cols>
    <col min="1" max="1" width="173.85546875" customWidth="1"/>
  </cols>
  <sheetData>
    <row r="2" spans="1:1" ht="18.75">
      <c r="A2" s="191" t="s">
        <v>438</v>
      </c>
    </row>
    <row r="4" spans="1:1" ht="146.25" customHeight="1">
      <c r="A4" s="246" t="s">
        <v>689</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sheetPr codeName="Sheet21"/>
  <dimension ref="A1:Q90"/>
  <sheetViews>
    <sheetView workbookViewId="0">
      <pane xSplit="5" ySplit="2" topLeftCell="F3" activePane="bottomRight" state="frozen"/>
      <selection pane="topRight" activeCell="F1" sqref="F1"/>
      <selection pane="bottomLeft" activeCell="A3" sqref="A3"/>
      <selection pane="bottomRight" activeCell="B6" sqref="B6"/>
    </sheetView>
  </sheetViews>
  <sheetFormatPr defaultColWidth="20.7109375" defaultRowHeight="12.75"/>
  <cols>
    <col min="1" max="1" width="6.42578125" style="182" bestFit="1" customWidth="1"/>
    <col min="2" max="2" width="10.5703125" style="190" bestFit="1" customWidth="1"/>
    <col min="3" max="3" width="22.140625" style="182" bestFit="1" customWidth="1"/>
    <col min="4" max="4" width="37.7109375" style="182" bestFit="1" customWidth="1"/>
    <col min="5" max="5" width="15.5703125" style="182" customWidth="1"/>
    <col min="6" max="6" width="39.140625" style="183" customWidth="1"/>
    <col min="7" max="8" width="33.140625" style="183" customWidth="1"/>
    <col min="9" max="9" width="30.5703125" style="182" hidden="1" customWidth="1"/>
    <col min="10" max="10" width="0" style="182" hidden="1" customWidth="1"/>
    <col min="11" max="11" width="17.42578125" style="182" bestFit="1" customWidth="1"/>
    <col min="12" max="12" width="13.5703125" style="182" bestFit="1" customWidth="1"/>
    <col min="13" max="13" width="15.42578125" style="182" bestFit="1" customWidth="1"/>
    <col min="14" max="14" width="16.7109375" style="182" bestFit="1" customWidth="1"/>
    <col min="15" max="15" width="13.140625" style="3" customWidth="1"/>
    <col min="16" max="16" width="13.7109375" style="3" customWidth="1"/>
    <col min="17" max="17" width="8.7109375" style="3" customWidth="1"/>
    <col min="18" max="16384" width="20.7109375" style="3"/>
  </cols>
  <sheetData>
    <row r="1" spans="1:17" ht="15.75" thickBot="1">
      <c r="A1" s="168" t="s">
        <v>0</v>
      </c>
      <c r="B1" s="186"/>
      <c r="C1" s="169"/>
      <c r="D1" s="169"/>
      <c r="E1" s="169"/>
      <c r="F1" s="170"/>
      <c r="G1" s="170"/>
      <c r="H1" s="170"/>
      <c r="I1" s="169"/>
      <c r="J1" s="169"/>
      <c r="K1" s="169"/>
      <c r="L1" s="169"/>
      <c r="M1" s="169"/>
      <c r="N1" s="169"/>
      <c r="O1" s="1"/>
      <c r="P1" s="1"/>
      <c r="Q1" s="2"/>
    </row>
    <row r="2" spans="1:17" s="4" customFormat="1" ht="46.5" customHeight="1" thickBot="1">
      <c r="A2" s="171" t="s">
        <v>1</v>
      </c>
      <c r="B2" s="187" t="s">
        <v>2</v>
      </c>
      <c r="C2" s="184" t="s">
        <v>3</v>
      </c>
      <c r="D2" s="184" t="s">
        <v>4</v>
      </c>
      <c r="E2" s="184" t="s">
        <v>5</v>
      </c>
      <c r="F2" s="184" t="s">
        <v>6</v>
      </c>
      <c r="G2" s="184" t="s">
        <v>7</v>
      </c>
      <c r="H2" s="184" t="s">
        <v>110</v>
      </c>
      <c r="I2" s="185" t="s">
        <v>8</v>
      </c>
      <c r="J2" s="185" t="s">
        <v>9</v>
      </c>
      <c r="K2" s="185" t="s">
        <v>10</v>
      </c>
      <c r="L2" s="185" t="s">
        <v>11</v>
      </c>
      <c r="M2" s="185" t="s">
        <v>12</v>
      </c>
      <c r="N2" s="185" t="s">
        <v>13</v>
      </c>
      <c r="O2" s="79" t="s">
        <v>14</v>
      </c>
      <c r="P2" s="79" t="s">
        <v>15</v>
      </c>
      <c r="Q2" s="79" t="s">
        <v>137</v>
      </c>
    </row>
    <row r="3" spans="1:17">
      <c r="A3" s="172">
        <v>1</v>
      </c>
      <c r="B3" s="188" t="s">
        <v>33</v>
      </c>
      <c r="C3" s="174" t="s">
        <v>442</v>
      </c>
      <c r="D3" s="174" t="s">
        <v>443</v>
      </c>
      <c r="E3" s="175" t="s">
        <v>21</v>
      </c>
      <c r="F3" s="179" t="str">
        <f t="shared" ref="F3:G20" si="0">IF($E3="Electronic","",IF($E3="Paper","","N/A"))</f>
        <v>N/A</v>
      </c>
      <c r="G3" s="179" t="str">
        <f t="shared" si="0"/>
        <v>N/A</v>
      </c>
      <c r="H3" s="176" t="str">
        <f t="shared" ref="H3:H19" si="1">CONCATENATE(F3,IF(F3="","", ","),G3)</f>
        <v>N/A,N/A</v>
      </c>
      <c r="I3" s="173"/>
      <c r="J3" s="174"/>
      <c r="K3" s="177" t="s">
        <v>17</v>
      </c>
      <c r="L3" s="177" t="s">
        <v>17</v>
      </c>
      <c r="M3" s="177" t="s">
        <v>41</v>
      </c>
      <c r="N3" s="173"/>
      <c r="O3" s="76">
        <f>ROUND(SQRT((LEFT(K3,1)*LEFT(K3,1))+(LEFT(L3,1)*LEFT(L3,1))+(LEFT(M3,1)*LEFT(M3,1))),0)</f>
        <v>4</v>
      </c>
      <c r="P3" s="77" t="str">
        <f t="shared" ref="P3" si="2">IF(O3&gt;6,"Very High",IF(O3&gt;4,"High",IF(O3&gt;3,"Medium",IF(O3&gt;2,"Low","Negligible"))))</f>
        <v>Medium</v>
      </c>
      <c r="Q3" s="78">
        <f t="shared" ref="Q3" si="3">IF(P3="Negligible", 1,IF(P3="Low",2,IF(P3="Medium",3,IF(P3="High",4,5))))</f>
        <v>3</v>
      </c>
    </row>
    <row r="4" spans="1:17">
      <c r="A4" s="172">
        <v>2</v>
      </c>
      <c r="B4" s="188" t="s">
        <v>33</v>
      </c>
      <c r="C4" s="174" t="s">
        <v>442</v>
      </c>
      <c r="D4" s="178" t="s">
        <v>444</v>
      </c>
      <c r="E4" s="175" t="s">
        <v>21</v>
      </c>
      <c r="F4" s="179" t="str">
        <f t="shared" si="0"/>
        <v>N/A</v>
      </c>
      <c r="G4" s="179" t="str">
        <f t="shared" si="0"/>
        <v>N/A</v>
      </c>
      <c r="H4" s="176" t="str">
        <f t="shared" si="1"/>
        <v>N/A,N/A</v>
      </c>
      <c r="I4" s="172"/>
      <c r="J4" s="172"/>
      <c r="K4" s="177" t="s">
        <v>17</v>
      </c>
      <c r="L4" s="177" t="s">
        <v>17</v>
      </c>
      <c r="M4" s="177" t="s">
        <v>41</v>
      </c>
      <c r="N4" s="173"/>
      <c r="O4" s="49">
        <f t="shared" ref="O4:O52" si="4">ROUND(SQRT((LEFT(K4,1)*LEFT(K4,1))+(LEFT(L4,1)*LEFT(L4,1))+(LEFT(M4,1)*LEFT(M4,1))),0)</f>
        <v>4</v>
      </c>
      <c r="P4" s="50" t="str">
        <f t="shared" ref="P4:P9" si="5">IF(O4&gt;6,"Very High",IF(O4&gt;4,"High",IF(O4&gt;3,"Medium",IF(O4&gt;2,"Low","Negligible"))))</f>
        <v>Medium</v>
      </c>
      <c r="Q4" s="51">
        <f t="shared" ref="Q4:Q9" si="6">IF(P4="Negligible", 1,IF(P4="Low",2,IF(P4="Medium",3,IF(P4="High",4,5))))</f>
        <v>3</v>
      </c>
    </row>
    <row r="5" spans="1:17">
      <c r="A5" s="172">
        <v>3</v>
      </c>
      <c r="B5" s="188" t="s">
        <v>33</v>
      </c>
      <c r="C5" s="174" t="s">
        <v>442</v>
      </c>
      <c r="D5" s="178" t="s">
        <v>445</v>
      </c>
      <c r="E5" s="175" t="s">
        <v>21</v>
      </c>
      <c r="F5" s="179" t="str">
        <f t="shared" si="0"/>
        <v>N/A</v>
      </c>
      <c r="G5" s="179" t="str">
        <f t="shared" si="0"/>
        <v>N/A</v>
      </c>
      <c r="H5" s="176" t="str">
        <f t="shared" si="1"/>
        <v>N/A,N/A</v>
      </c>
      <c r="I5" s="172"/>
      <c r="J5" s="178"/>
      <c r="K5" s="177" t="s">
        <v>17</v>
      </c>
      <c r="L5" s="177" t="s">
        <v>17</v>
      </c>
      <c r="M5" s="177" t="s">
        <v>41</v>
      </c>
      <c r="N5" s="173"/>
      <c r="O5" s="49">
        <f t="shared" si="4"/>
        <v>4</v>
      </c>
      <c r="P5" s="50" t="str">
        <f t="shared" si="5"/>
        <v>Medium</v>
      </c>
      <c r="Q5" s="51">
        <f t="shared" si="6"/>
        <v>3</v>
      </c>
    </row>
    <row r="6" spans="1:17">
      <c r="A6" s="172">
        <v>4</v>
      </c>
      <c r="B6" s="188" t="s">
        <v>33</v>
      </c>
      <c r="C6" s="174" t="s">
        <v>442</v>
      </c>
      <c r="D6" s="178" t="s">
        <v>446</v>
      </c>
      <c r="E6" s="175" t="s">
        <v>21</v>
      </c>
      <c r="F6" s="179" t="str">
        <f t="shared" si="0"/>
        <v>N/A</v>
      </c>
      <c r="G6" s="179" t="str">
        <f t="shared" si="0"/>
        <v>N/A</v>
      </c>
      <c r="H6" s="176" t="str">
        <f t="shared" si="1"/>
        <v>N/A,N/A</v>
      </c>
      <c r="I6" s="172"/>
      <c r="J6" s="178"/>
      <c r="K6" s="177" t="s">
        <v>17</v>
      </c>
      <c r="L6" s="177" t="s">
        <v>17</v>
      </c>
      <c r="M6" s="177" t="s">
        <v>41</v>
      </c>
      <c r="N6" s="173"/>
      <c r="O6" s="49">
        <f t="shared" si="4"/>
        <v>4</v>
      </c>
      <c r="P6" s="50" t="str">
        <f t="shared" si="5"/>
        <v>Medium</v>
      </c>
      <c r="Q6" s="51">
        <f t="shared" si="6"/>
        <v>3</v>
      </c>
    </row>
    <row r="7" spans="1:17">
      <c r="A7" s="172">
        <v>5</v>
      </c>
      <c r="B7" s="188" t="s">
        <v>33</v>
      </c>
      <c r="C7" s="174" t="s">
        <v>442</v>
      </c>
      <c r="D7" s="178" t="s">
        <v>447</v>
      </c>
      <c r="E7" s="175" t="s">
        <v>21</v>
      </c>
      <c r="F7" s="179" t="str">
        <f t="shared" si="0"/>
        <v>N/A</v>
      </c>
      <c r="G7" s="179" t="str">
        <f t="shared" si="0"/>
        <v>N/A</v>
      </c>
      <c r="H7" s="176" t="str">
        <f t="shared" si="1"/>
        <v>N/A,N/A</v>
      </c>
      <c r="I7" s="172"/>
      <c r="J7" s="178"/>
      <c r="K7" s="177" t="s">
        <v>17</v>
      </c>
      <c r="L7" s="177" t="s">
        <v>17</v>
      </c>
      <c r="M7" s="177" t="s">
        <v>41</v>
      </c>
      <c r="N7" s="173"/>
      <c r="O7" s="49">
        <f t="shared" si="4"/>
        <v>4</v>
      </c>
      <c r="P7" s="50" t="str">
        <f t="shared" si="5"/>
        <v>Medium</v>
      </c>
      <c r="Q7" s="51">
        <f t="shared" si="6"/>
        <v>3</v>
      </c>
    </row>
    <row r="8" spans="1:17">
      <c r="A8" s="172">
        <v>6</v>
      </c>
      <c r="B8" s="188" t="s">
        <v>33</v>
      </c>
      <c r="C8" s="174" t="s">
        <v>442</v>
      </c>
      <c r="D8" s="178" t="s">
        <v>448</v>
      </c>
      <c r="E8" s="175" t="s">
        <v>25</v>
      </c>
      <c r="F8" s="179" t="str">
        <f t="shared" si="0"/>
        <v>N/A</v>
      </c>
      <c r="G8" s="179" t="str">
        <f t="shared" si="0"/>
        <v>N/A</v>
      </c>
      <c r="H8" s="176" t="str">
        <f t="shared" si="1"/>
        <v>N/A,N/A</v>
      </c>
      <c r="I8" s="172"/>
      <c r="J8" s="178"/>
      <c r="K8" s="180" t="s">
        <v>19</v>
      </c>
      <c r="L8" s="180" t="s">
        <v>18</v>
      </c>
      <c r="M8" s="180" t="s">
        <v>41</v>
      </c>
      <c r="N8" s="173"/>
      <c r="O8" s="49">
        <f t="shared" si="4"/>
        <v>5</v>
      </c>
      <c r="P8" s="50" t="str">
        <f t="shared" si="5"/>
        <v>High</v>
      </c>
      <c r="Q8" s="51">
        <f t="shared" si="6"/>
        <v>4</v>
      </c>
    </row>
    <row r="9" spans="1:17">
      <c r="A9" s="172">
        <v>7</v>
      </c>
      <c r="B9" s="188" t="s">
        <v>33</v>
      </c>
      <c r="C9" s="174" t="s">
        <v>442</v>
      </c>
      <c r="D9" s="178" t="s">
        <v>449</v>
      </c>
      <c r="E9" s="175" t="s">
        <v>25</v>
      </c>
      <c r="F9" s="179" t="str">
        <f t="shared" si="0"/>
        <v>N/A</v>
      </c>
      <c r="G9" s="179" t="str">
        <f t="shared" si="0"/>
        <v>N/A</v>
      </c>
      <c r="H9" s="176" t="str">
        <f t="shared" si="1"/>
        <v>N/A,N/A</v>
      </c>
      <c r="I9" s="172"/>
      <c r="J9" s="178"/>
      <c r="K9" s="180" t="s">
        <v>19</v>
      </c>
      <c r="L9" s="180" t="s">
        <v>18</v>
      </c>
      <c r="M9" s="180" t="s">
        <v>41</v>
      </c>
      <c r="N9" s="173"/>
      <c r="O9" s="49">
        <f t="shared" si="4"/>
        <v>5</v>
      </c>
      <c r="P9" s="50" t="str">
        <f t="shared" si="5"/>
        <v>High</v>
      </c>
      <c r="Q9" s="51">
        <f t="shared" si="6"/>
        <v>4</v>
      </c>
    </row>
    <row r="10" spans="1:17" ht="25.5">
      <c r="A10" s="172">
        <v>8</v>
      </c>
      <c r="B10" s="188" t="s">
        <v>33</v>
      </c>
      <c r="C10" s="174" t="s">
        <v>442</v>
      </c>
      <c r="D10" s="178" t="s">
        <v>470</v>
      </c>
      <c r="E10" s="175" t="s">
        <v>25</v>
      </c>
      <c r="F10" s="179" t="str">
        <f t="shared" si="0"/>
        <v>N/A</v>
      </c>
      <c r="G10" s="179" t="str">
        <f t="shared" si="0"/>
        <v>N/A</v>
      </c>
      <c r="H10" s="176" t="str">
        <f t="shared" si="1"/>
        <v>N/A,N/A</v>
      </c>
      <c r="I10" s="172"/>
      <c r="J10" s="172"/>
      <c r="K10" s="180" t="s">
        <v>19</v>
      </c>
      <c r="L10" s="180" t="s">
        <v>18</v>
      </c>
      <c r="M10" s="180" t="s">
        <v>41</v>
      </c>
      <c r="N10" s="173"/>
      <c r="O10" s="49">
        <f t="shared" si="4"/>
        <v>5</v>
      </c>
      <c r="P10" s="50" t="str">
        <f t="shared" ref="P10:P19" si="7">IF(O10&gt;6,"Very High",IF(O10&gt;4,"High",IF(O10&gt;3,"Medium",IF(O10&gt;2,"Low","Negligible"))))</f>
        <v>High</v>
      </c>
      <c r="Q10" s="51">
        <f t="shared" ref="Q10:Q19" si="8">IF(P10="Negligible", 1,IF(P10="Low",2,IF(P10="Medium",3,IF(P10="High",4,5))))</f>
        <v>4</v>
      </c>
    </row>
    <row r="11" spans="1:17">
      <c r="A11" s="172">
        <v>9</v>
      </c>
      <c r="B11" s="188" t="s">
        <v>33</v>
      </c>
      <c r="C11" s="174" t="s">
        <v>442</v>
      </c>
      <c r="D11" s="172" t="s">
        <v>450</v>
      </c>
      <c r="E11" s="175" t="s">
        <v>25</v>
      </c>
      <c r="F11" s="179" t="str">
        <f t="shared" si="0"/>
        <v>N/A</v>
      </c>
      <c r="G11" s="179" t="str">
        <f t="shared" si="0"/>
        <v>N/A</v>
      </c>
      <c r="H11" s="176" t="str">
        <f t="shared" si="1"/>
        <v>N/A,N/A</v>
      </c>
      <c r="I11" s="172"/>
      <c r="J11" s="172"/>
      <c r="K11" s="180" t="s">
        <v>19</v>
      </c>
      <c r="L11" s="180" t="s">
        <v>18</v>
      </c>
      <c r="M11" s="180" t="s">
        <v>41</v>
      </c>
      <c r="N11" s="173"/>
      <c r="O11" s="49">
        <f t="shared" ref="O11" si="9">ROUND(SQRT((LEFT(K11,1)*LEFT(K11,1))+(LEFT(L11,1)*LEFT(L11,1))+(LEFT(M11,1)*LEFT(M11,1))),0)</f>
        <v>5</v>
      </c>
      <c r="P11" s="50" t="str">
        <f t="shared" ref="P11" si="10">IF(O11&gt;6,"Very High",IF(O11&gt;4,"High",IF(O11&gt;3,"Medium",IF(O11&gt;2,"Low","Negligible"))))</f>
        <v>High</v>
      </c>
      <c r="Q11" s="51">
        <f t="shared" ref="Q11" si="11">IF(P11="Negligible", 1,IF(P11="Low",2,IF(P11="Medium",3,IF(P11="High",4,5))))</f>
        <v>4</v>
      </c>
    </row>
    <row r="12" spans="1:17">
      <c r="A12" s="172">
        <v>10</v>
      </c>
      <c r="B12" s="188" t="s">
        <v>33</v>
      </c>
      <c r="C12" s="174" t="s">
        <v>442</v>
      </c>
      <c r="D12" s="172" t="s">
        <v>451</v>
      </c>
      <c r="E12" s="175" t="s">
        <v>30</v>
      </c>
      <c r="F12" s="179" t="str">
        <f t="shared" si="0"/>
        <v>N/A</v>
      </c>
      <c r="G12" s="179" t="str">
        <f t="shared" si="0"/>
        <v>N/A</v>
      </c>
      <c r="H12" s="176" t="str">
        <f t="shared" si="1"/>
        <v>N/A,N/A</v>
      </c>
      <c r="I12" s="172"/>
      <c r="J12" s="178"/>
      <c r="K12" s="180" t="s">
        <v>19</v>
      </c>
      <c r="L12" s="180" t="s">
        <v>18</v>
      </c>
      <c r="M12" s="180" t="s">
        <v>41</v>
      </c>
      <c r="N12" s="173"/>
      <c r="O12" s="49">
        <f t="shared" si="4"/>
        <v>5</v>
      </c>
      <c r="P12" s="50" t="str">
        <f t="shared" si="7"/>
        <v>High</v>
      </c>
      <c r="Q12" s="51">
        <f t="shared" si="8"/>
        <v>4</v>
      </c>
    </row>
    <row r="13" spans="1:17">
      <c r="A13" s="172">
        <v>11</v>
      </c>
      <c r="B13" s="188" t="s">
        <v>33</v>
      </c>
      <c r="C13" s="174" t="s">
        <v>442</v>
      </c>
      <c r="D13" s="172" t="s">
        <v>453</v>
      </c>
      <c r="E13" s="175" t="s">
        <v>25</v>
      </c>
      <c r="F13" s="179" t="str">
        <f t="shared" si="0"/>
        <v>N/A</v>
      </c>
      <c r="G13" s="179" t="str">
        <f t="shared" si="0"/>
        <v>N/A</v>
      </c>
      <c r="H13" s="176" t="str">
        <f t="shared" si="1"/>
        <v>N/A,N/A</v>
      </c>
      <c r="I13" s="172"/>
      <c r="J13" s="172"/>
      <c r="K13" s="180" t="s">
        <v>19</v>
      </c>
      <c r="L13" s="180" t="s">
        <v>19</v>
      </c>
      <c r="M13" s="180" t="s">
        <v>41</v>
      </c>
      <c r="N13" s="173"/>
      <c r="O13" s="49">
        <f t="shared" si="4"/>
        <v>5</v>
      </c>
      <c r="P13" s="50" t="str">
        <f t="shared" si="7"/>
        <v>High</v>
      </c>
      <c r="Q13" s="51">
        <f t="shared" si="8"/>
        <v>4</v>
      </c>
    </row>
    <row r="14" spans="1:17" ht="22.5" customHeight="1">
      <c r="A14" s="172">
        <v>12</v>
      </c>
      <c r="B14" s="188" t="s">
        <v>33</v>
      </c>
      <c r="C14" s="174" t="s">
        <v>442</v>
      </c>
      <c r="D14" s="172" t="s">
        <v>452</v>
      </c>
      <c r="E14" s="175" t="s">
        <v>30</v>
      </c>
      <c r="F14" s="179" t="str">
        <f t="shared" si="0"/>
        <v>N/A</v>
      </c>
      <c r="G14" s="179" t="str">
        <f t="shared" si="0"/>
        <v>N/A</v>
      </c>
      <c r="H14" s="176" t="str">
        <f t="shared" si="1"/>
        <v>N/A,N/A</v>
      </c>
      <c r="I14" s="172"/>
      <c r="J14" s="172"/>
      <c r="K14" s="180" t="s">
        <v>19</v>
      </c>
      <c r="L14" s="180" t="s">
        <v>19</v>
      </c>
      <c r="M14" s="180" t="s">
        <v>41</v>
      </c>
      <c r="N14" s="173"/>
      <c r="O14" s="49">
        <f t="shared" si="4"/>
        <v>5</v>
      </c>
      <c r="P14" s="50" t="str">
        <f t="shared" si="7"/>
        <v>High</v>
      </c>
      <c r="Q14" s="51">
        <f t="shared" si="8"/>
        <v>4</v>
      </c>
    </row>
    <row r="15" spans="1:17">
      <c r="A15" s="172">
        <v>13</v>
      </c>
      <c r="B15" s="188" t="s">
        <v>33</v>
      </c>
      <c r="C15" s="174" t="s">
        <v>442</v>
      </c>
      <c r="D15" s="178" t="s">
        <v>454</v>
      </c>
      <c r="E15" s="175" t="s">
        <v>23</v>
      </c>
      <c r="F15" s="179" t="s">
        <v>469</v>
      </c>
      <c r="G15" s="179" t="str">
        <f t="shared" si="0"/>
        <v/>
      </c>
      <c r="H15" s="176" t="str">
        <f t="shared" si="1"/>
        <v>AVAN System,</v>
      </c>
      <c r="I15" s="172"/>
      <c r="J15" s="172"/>
      <c r="K15" s="180" t="s">
        <v>18</v>
      </c>
      <c r="L15" s="180" t="s">
        <v>41</v>
      </c>
      <c r="M15" s="180" t="s">
        <v>18</v>
      </c>
      <c r="N15" s="173" t="s">
        <v>37</v>
      </c>
      <c r="O15" s="49">
        <f t="shared" si="4"/>
        <v>6</v>
      </c>
      <c r="P15" s="50" t="str">
        <f t="shared" si="7"/>
        <v>High</v>
      </c>
      <c r="Q15" s="51">
        <f t="shared" si="8"/>
        <v>4</v>
      </c>
    </row>
    <row r="16" spans="1:17">
      <c r="A16" s="172">
        <v>14</v>
      </c>
      <c r="B16" s="188" t="s">
        <v>33</v>
      </c>
      <c r="C16" s="174" t="s">
        <v>442</v>
      </c>
      <c r="D16" s="172" t="s">
        <v>455</v>
      </c>
      <c r="E16" s="175" t="s">
        <v>25</v>
      </c>
      <c r="F16" s="179" t="str">
        <f t="shared" si="0"/>
        <v>N/A</v>
      </c>
      <c r="G16" s="179" t="str">
        <f t="shared" si="0"/>
        <v>N/A</v>
      </c>
      <c r="H16" s="176" t="str">
        <f t="shared" si="1"/>
        <v>N/A,N/A</v>
      </c>
      <c r="I16" s="172"/>
      <c r="J16" s="172"/>
      <c r="K16" s="180" t="s">
        <v>18</v>
      </c>
      <c r="L16" s="180" t="s">
        <v>18</v>
      </c>
      <c r="M16" s="180" t="s">
        <v>41</v>
      </c>
      <c r="N16" s="173"/>
      <c r="O16" s="49">
        <f t="shared" si="4"/>
        <v>6</v>
      </c>
      <c r="P16" s="50" t="str">
        <f t="shared" si="7"/>
        <v>High</v>
      </c>
      <c r="Q16" s="51">
        <f t="shared" si="8"/>
        <v>4</v>
      </c>
    </row>
    <row r="17" spans="1:17">
      <c r="A17" s="172">
        <v>15</v>
      </c>
      <c r="B17" s="188" t="s">
        <v>33</v>
      </c>
      <c r="C17" s="174" t="s">
        <v>442</v>
      </c>
      <c r="D17" s="178" t="s">
        <v>456</v>
      </c>
      <c r="E17" s="175" t="s">
        <v>25</v>
      </c>
      <c r="F17" s="179" t="str">
        <f t="shared" si="0"/>
        <v>N/A</v>
      </c>
      <c r="G17" s="179" t="str">
        <f t="shared" si="0"/>
        <v>N/A</v>
      </c>
      <c r="H17" s="176" t="str">
        <f t="shared" si="1"/>
        <v>N/A,N/A</v>
      </c>
      <c r="I17" s="172"/>
      <c r="J17" s="172"/>
      <c r="K17" s="180" t="s">
        <v>18</v>
      </c>
      <c r="L17" s="180" t="s">
        <v>18</v>
      </c>
      <c r="M17" s="180" t="s">
        <v>41</v>
      </c>
      <c r="N17" s="173"/>
      <c r="O17" s="49">
        <f t="shared" si="4"/>
        <v>6</v>
      </c>
      <c r="P17" s="50" t="str">
        <f t="shared" si="7"/>
        <v>High</v>
      </c>
      <c r="Q17" s="51">
        <f t="shared" si="8"/>
        <v>4</v>
      </c>
    </row>
    <row r="18" spans="1:17">
      <c r="A18" s="172">
        <v>16</v>
      </c>
      <c r="B18" s="188" t="s">
        <v>33</v>
      </c>
      <c r="C18" s="174" t="s">
        <v>442</v>
      </c>
      <c r="D18" s="172" t="s">
        <v>457</v>
      </c>
      <c r="E18" s="175" t="s">
        <v>25</v>
      </c>
      <c r="F18" s="179" t="str">
        <f t="shared" si="0"/>
        <v>N/A</v>
      </c>
      <c r="G18" s="179" t="str">
        <f t="shared" si="0"/>
        <v>N/A</v>
      </c>
      <c r="H18" s="176" t="str">
        <f t="shared" si="1"/>
        <v>N/A,N/A</v>
      </c>
      <c r="I18" s="172"/>
      <c r="J18" s="172"/>
      <c r="K18" s="180" t="s">
        <v>18</v>
      </c>
      <c r="L18" s="180" t="s">
        <v>18</v>
      </c>
      <c r="M18" s="180" t="s">
        <v>18</v>
      </c>
      <c r="N18" s="173"/>
      <c r="O18" s="49">
        <f t="shared" si="4"/>
        <v>5</v>
      </c>
      <c r="P18" s="50" t="str">
        <f t="shared" si="7"/>
        <v>High</v>
      </c>
      <c r="Q18" s="51">
        <f t="shared" si="8"/>
        <v>4</v>
      </c>
    </row>
    <row r="19" spans="1:17">
      <c r="A19" s="172">
        <v>17</v>
      </c>
      <c r="B19" s="188" t="s">
        <v>33</v>
      </c>
      <c r="C19" s="174" t="s">
        <v>442</v>
      </c>
      <c r="D19" s="181" t="s">
        <v>458</v>
      </c>
      <c r="E19" s="175" t="s">
        <v>25</v>
      </c>
      <c r="F19" s="179" t="str">
        <f t="shared" si="0"/>
        <v>N/A</v>
      </c>
      <c r="G19" s="179" t="str">
        <f t="shared" si="0"/>
        <v>N/A</v>
      </c>
      <c r="H19" s="176" t="str">
        <f t="shared" si="1"/>
        <v>N/A,N/A</v>
      </c>
      <c r="I19" s="172"/>
      <c r="J19" s="178"/>
      <c r="K19" s="180" t="s">
        <v>18</v>
      </c>
      <c r="L19" s="180" t="s">
        <v>18</v>
      </c>
      <c r="M19" s="180" t="s">
        <v>18</v>
      </c>
      <c r="N19" s="173"/>
      <c r="O19" s="49">
        <f t="shared" si="4"/>
        <v>5</v>
      </c>
      <c r="P19" s="50" t="str">
        <f t="shared" si="7"/>
        <v>High</v>
      </c>
      <c r="Q19" s="51">
        <f t="shared" si="8"/>
        <v>4</v>
      </c>
    </row>
    <row r="20" spans="1:17">
      <c r="A20" s="172">
        <v>18</v>
      </c>
      <c r="B20" s="188" t="s">
        <v>33</v>
      </c>
      <c r="C20" s="174" t="s">
        <v>442</v>
      </c>
      <c r="D20" s="172" t="s">
        <v>459</v>
      </c>
      <c r="E20" s="175" t="s">
        <v>23</v>
      </c>
      <c r="F20" s="179" t="str">
        <f t="shared" si="0"/>
        <v/>
      </c>
      <c r="G20" s="179" t="str">
        <f t="shared" si="0"/>
        <v/>
      </c>
      <c r="H20" s="176" t="str">
        <f t="shared" ref="H20:H64" si="12">CONCATENATE(F20,IF(F20="","", ","),G20)</f>
        <v/>
      </c>
      <c r="I20" s="172"/>
      <c r="J20" s="178"/>
      <c r="K20" s="180" t="s">
        <v>18</v>
      </c>
      <c r="L20" s="180" t="s">
        <v>41</v>
      </c>
      <c r="M20" s="180" t="s">
        <v>41</v>
      </c>
      <c r="N20" s="173" t="s">
        <v>37</v>
      </c>
      <c r="O20" s="49">
        <f t="shared" si="4"/>
        <v>6</v>
      </c>
      <c r="P20" s="50" t="str">
        <f t="shared" ref="P20:P21" si="13">IF(O20&gt;6,"Very High",IF(O20&gt;4,"High",IF(O20&gt;3,"Medium",IF(O20&gt;2,"Low","Negligible"))))</f>
        <v>High</v>
      </c>
      <c r="Q20" s="51">
        <f t="shared" ref="Q20:Q21" si="14">IF(P20="Negligible", 1,IF(P20="Low",2,IF(P20="Medium",3,IF(P20="High",4,5))))</f>
        <v>4</v>
      </c>
    </row>
    <row r="21" spans="1:17">
      <c r="A21" s="172">
        <v>19</v>
      </c>
      <c r="B21" s="188" t="s">
        <v>33</v>
      </c>
      <c r="C21" s="174" t="s">
        <v>442</v>
      </c>
      <c r="D21" s="178" t="s">
        <v>460</v>
      </c>
      <c r="E21" s="175" t="s">
        <v>23</v>
      </c>
      <c r="F21" s="179" t="str">
        <f t="shared" ref="F21:F84" si="15">IF($E21="Electronic","",IF($E21="Paper","","N/A"))</f>
        <v/>
      </c>
      <c r="G21" s="179" t="str">
        <f t="shared" ref="G21:G84" si="16">IF($E21="Electronic","",IF($E21="Paper","","N/A"))</f>
        <v/>
      </c>
      <c r="H21" s="176" t="str">
        <f t="shared" si="12"/>
        <v/>
      </c>
      <c r="I21" s="172"/>
      <c r="J21" s="178"/>
      <c r="K21" s="180" t="s">
        <v>18</v>
      </c>
      <c r="L21" s="180" t="s">
        <v>41</v>
      </c>
      <c r="M21" s="180" t="s">
        <v>41</v>
      </c>
      <c r="N21" s="172" t="s">
        <v>37</v>
      </c>
      <c r="O21" s="49">
        <f t="shared" si="4"/>
        <v>6</v>
      </c>
      <c r="P21" s="50" t="str">
        <f t="shared" si="13"/>
        <v>High</v>
      </c>
      <c r="Q21" s="51">
        <f t="shared" si="14"/>
        <v>4</v>
      </c>
    </row>
    <row r="22" spans="1:17">
      <c r="A22" s="172">
        <v>20</v>
      </c>
      <c r="B22" s="188" t="s">
        <v>33</v>
      </c>
      <c r="C22" s="174" t="s">
        <v>442</v>
      </c>
      <c r="D22" s="172" t="s">
        <v>461</v>
      </c>
      <c r="E22" s="175" t="s">
        <v>30</v>
      </c>
      <c r="F22" s="179" t="str">
        <f t="shared" si="15"/>
        <v>N/A</v>
      </c>
      <c r="G22" s="179" t="str">
        <f t="shared" si="16"/>
        <v>N/A</v>
      </c>
      <c r="H22" s="176" t="str">
        <f t="shared" si="12"/>
        <v>N/A,N/A</v>
      </c>
      <c r="I22" s="172"/>
      <c r="J22" s="178"/>
      <c r="K22" s="180" t="s">
        <v>19</v>
      </c>
      <c r="L22" s="180" t="s">
        <v>19</v>
      </c>
      <c r="M22" s="180" t="s">
        <v>18</v>
      </c>
      <c r="N22" s="173"/>
      <c r="O22" s="49">
        <f t="shared" si="4"/>
        <v>4</v>
      </c>
      <c r="P22" s="50" t="str">
        <f t="shared" ref="P22:P37" si="17">IF(O22&gt;6,"Very High",IF(O22&gt;4,"High",IF(O22&gt;3,"Medium",IF(O22&gt;2,"Low","Negligible"))))</f>
        <v>Medium</v>
      </c>
      <c r="Q22" s="51">
        <f t="shared" ref="Q22:Q37" si="18">IF(P22="Negligible", 1,IF(P22="Low",2,IF(P22="Medium",3,IF(P22="High",4,5))))</f>
        <v>3</v>
      </c>
    </row>
    <row r="23" spans="1:17">
      <c r="A23" s="172">
        <v>21</v>
      </c>
      <c r="B23" s="188" t="s">
        <v>33</v>
      </c>
      <c r="C23" s="174" t="s">
        <v>442</v>
      </c>
      <c r="D23" s="178" t="s">
        <v>462</v>
      </c>
      <c r="E23" s="175" t="s">
        <v>30</v>
      </c>
      <c r="F23" s="179" t="str">
        <f t="shared" si="15"/>
        <v>N/A</v>
      </c>
      <c r="G23" s="179" t="str">
        <f t="shared" si="16"/>
        <v>N/A</v>
      </c>
      <c r="H23" s="176" t="str">
        <f t="shared" si="12"/>
        <v>N/A,N/A</v>
      </c>
      <c r="I23" s="172"/>
      <c r="J23" s="178"/>
      <c r="K23" s="180" t="s">
        <v>19</v>
      </c>
      <c r="L23" s="180" t="s">
        <v>19</v>
      </c>
      <c r="M23" s="180" t="s">
        <v>18</v>
      </c>
      <c r="N23" s="172"/>
      <c r="O23" s="49">
        <f t="shared" si="4"/>
        <v>4</v>
      </c>
      <c r="P23" s="50" t="str">
        <f t="shared" si="17"/>
        <v>Medium</v>
      </c>
      <c r="Q23" s="51">
        <f t="shared" si="18"/>
        <v>3</v>
      </c>
    </row>
    <row r="24" spans="1:17">
      <c r="A24" s="172">
        <v>22</v>
      </c>
      <c r="B24" s="188" t="s">
        <v>33</v>
      </c>
      <c r="C24" s="174" t="s">
        <v>442</v>
      </c>
      <c r="D24" s="178" t="s">
        <v>463</v>
      </c>
      <c r="E24" s="175" t="s">
        <v>24</v>
      </c>
      <c r="F24" s="179" t="str">
        <f t="shared" si="15"/>
        <v>N/A</v>
      </c>
      <c r="G24" s="179" t="str">
        <f t="shared" si="16"/>
        <v>N/A</v>
      </c>
      <c r="H24" s="176" t="str">
        <f t="shared" si="12"/>
        <v>N/A,N/A</v>
      </c>
      <c r="I24" s="172"/>
      <c r="J24" s="178"/>
      <c r="K24" s="180" t="s">
        <v>19</v>
      </c>
      <c r="L24" s="180" t="s">
        <v>19</v>
      </c>
      <c r="M24" s="180" t="s">
        <v>18</v>
      </c>
      <c r="N24" s="172"/>
      <c r="O24" s="49">
        <f t="shared" si="4"/>
        <v>4</v>
      </c>
      <c r="P24" s="50" t="str">
        <f t="shared" si="17"/>
        <v>Medium</v>
      </c>
      <c r="Q24" s="51">
        <f t="shared" si="18"/>
        <v>3</v>
      </c>
    </row>
    <row r="25" spans="1:17">
      <c r="A25" s="172">
        <v>23</v>
      </c>
      <c r="B25" s="188" t="s">
        <v>33</v>
      </c>
      <c r="C25" s="174" t="s">
        <v>442</v>
      </c>
      <c r="D25" s="172" t="s">
        <v>464</v>
      </c>
      <c r="E25" s="175" t="s">
        <v>24</v>
      </c>
      <c r="F25" s="179" t="str">
        <f t="shared" si="15"/>
        <v>N/A</v>
      </c>
      <c r="G25" s="179" t="str">
        <f t="shared" si="16"/>
        <v>N/A</v>
      </c>
      <c r="H25" s="176" t="str">
        <f t="shared" si="12"/>
        <v>N/A,N/A</v>
      </c>
      <c r="I25" s="172"/>
      <c r="J25" s="178"/>
      <c r="K25" s="180" t="s">
        <v>19</v>
      </c>
      <c r="L25" s="180" t="s">
        <v>41</v>
      </c>
      <c r="M25" s="180" t="s">
        <v>41</v>
      </c>
      <c r="N25" s="173"/>
      <c r="O25" s="49">
        <f t="shared" si="4"/>
        <v>6</v>
      </c>
      <c r="P25" s="50" t="str">
        <f t="shared" si="17"/>
        <v>High</v>
      </c>
      <c r="Q25" s="51">
        <f t="shared" si="18"/>
        <v>4</v>
      </c>
    </row>
    <row r="26" spans="1:17">
      <c r="A26" s="172">
        <v>24</v>
      </c>
      <c r="B26" s="188" t="s">
        <v>33</v>
      </c>
      <c r="C26" s="174" t="s">
        <v>442</v>
      </c>
      <c r="D26" s="178" t="s">
        <v>465</v>
      </c>
      <c r="E26" s="175" t="s">
        <v>24</v>
      </c>
      <c r="F26" s="179" t="str">
        <f t="shared" si="15"/>
        <v>N/A</v>
      </c>
      <c r="G26" s="179" t="str">
        <f t="shared" si="16"/>
        <v>N/A</v>
      </c>
      <c r="H26" s="176" t="str">
        <f t="shared" si="12"/>
        <v>N/A,N/A</v>
      </c>
      <c r="I26" s="172"/>
      <c r="J26" s="178"/>
      <c r="K26" s="180" t="s">
        <v>19</v>
      </c>
      <c r="L26" s="180" t="s">
        <v>41</v>
      </c>
      <c r="M26" s="180" t="s">
        <v>41</v>
      </c>
      <c r="N26" s="172"/>
      <c r="O26" s="49">
        <f t="shared" si="4"/>
        <v>6</v>
      </c>
      <c r="P26" s="50" t="str">
        <f t="shared" si="17"/>
        <v>High</v>
      </c>
      <c r="Q26" s="51">
        <f t="shared" si="18"/>
        <v>4</v>
      </c>
    </row>
    <row r="27" spans="1:17">
      <c r="A27" s="172">
        <v>25</v>
      </c>
      <c r="B27" s="188" t="s">
        <v>33</v>
      </c>
      <c r="C27" s="174" t="s">
        <v>442</v>
      </c>
      <c r="D27" s="178" t="s">
        <v>466</v>
      </c>
      <c r="E27" s="175" t="s">
        <v>24</v>
      </c>
      <c r="F27" s="179" t="str">
        <f t="shared" si="15"/>
        <v>N/A</v>
      </c>
      <c r="G27" s="179" t="str">
        <f t="shared" si="16"/>
        <v>N/A</v>
      </c>
      <c r="H27" s="176" t="str">
        <f t="shared" si="12"/>
        <v>N/A,N/A</v>
      </c>
      <c r="I27" s="172"/>
      <c r="J27" s="178"/>
      <c r="K27" s="180" t="s">
        <v>19</v>
      </c>
      <c r="L27" s="180" t="s">
        <v>41</v>
      </c>
      <c r="M27" s="180" t="s">
        <v>41</v>
      </c>
      <c r="N27" s="172"/>
      <c r="O27" s="49">
        <f t="shared" si="4"/>
        <v>6</v>
      </c>
      <c r="P27" s="50" t="str">
        <f t="shared" si="17"/>
        <v>High</v>
      </c>
      <c r="Q27" s="51">
        <f t="shared" si="18"/>
        <v>4</v>
      </c>
    </row>
    <row r="28" spans="1:17">
      <c r="A28" s="172">
        <v>26</v>
      </c>
      <c r="B28" s="188" t="s">
        <v>33</v>
      </c>
      <c r="C28" s="174" t="s">
        <v>442</v>
      </c>
      <c r="D28" s="178" t="s">
        <v>467</v>
      </c>
      <c r="E28" s="175" t="s">
        <v>23</v>
      </c>
      <c r="F28" s="179" t="str">
        <f t="shared" si="15"/>
        <v/>
      </c>
      <c r="G28" s="179" t="str">
        <f t="shared" si="16"/>
        <v/>
      </c>
      <c r="H28" s="176" t="str">
        <f t="shared" si="12"/>
        <v/>
      </c>
      <c r="I28" s="172"/>
      <c r="J28" s="178"/>
      <c r="K28" s="180" t="s">
        <v>19</v>
      </c>
      <c r="L28" s="180" t="s">
        <v>18</v>
      </c>
      <c r="M28" s="180" t="s">
        <v>18</v>
      </c>
      <c r="N28" s="172" t="s">
        <v>20</v>
      </c>
      <c r="O28" s="49">
        <f t="shared" si="4"/>
        <v>5</v>
      </c>
      <c r="P28" s="50" t="str">
        <f t="shared" si="17"/>
        <v>High</v>
      </c>
      <c r="Q28" s="51">
        <f t="shared" si="18"/>
        <v>4</v>
      </c>
    </row>
    <row r="29" spans="1:17">
      <c r="A29" s="172">
        <v>27</v>
      </c>
      <c r="B29" s="188" t="s">
        <v>33</v>
      </c>
      <c r="C29" s="174" t="s">
        <v>442</v>
      </c>
      <c r="D29" s="172" t="s">
        <v>468</v>
      </c>
      <c r="E29" s="175" t="s">
        <v>23</v>
      </c>
      <c r="F29" s="179" t="s">
        <v>563</v>
      </c>
      <c r="G29" s="179" t="str">
        <f t="shared" si="16"/>
        <v/>
      </c>
      <c r="H29" s="176" t="str">
        <f t="shared" si="12"/>
        <v>Vendor Desktops,Laptops,</v>
      </c>
      <c r="I29" s="172"/>
      <c r="J29" s="178"/>
      <c r="K29" s="180" t="s">
        <v>19</v>
      </c>
      <c r="L29" s="180" t="s">
        <v>19</v>
      </c>
      <c r="M29" s="180" t="s">
        <v>19</v>
      </c>
      <c r="N29" s="172" t="s">
        <v>20</v>
      </c>
      <c r="O29" s="49">
        <f t="shared" si="4"/>
        <v>3</v>
      </c>
      <c r="P29" s="50" t="str">
        <f t="shared" si="17"/>
        <v>Low</v>
      </c>
      <c r="Q29" s="51">
        <f t="shared" si="18"/>
        <v>2</v>
      </c>
    </row>
    <row r="30" spans="1:17">
      <c r="A30" s="172">
        <v>28</v>
      </c>
      <c r="B30" s="188" t="s">
        <v>33</v>
      </c>
      <c r="C30" s="174" t="s">
        <v>442</v>
      </c>
      <c r="D30" s="178" t="s">
        <v>473</v>
      </c>
      <c r="E30" s="175" t="s">
        <v>24</v>
      </c>
      <c r="F30" s="179" t="str">
        <f t="shared" si="15"/>
        <v>N/A</v>
      </c>
      <c r="G30" s="179" t="str">
        <f t="shared" si="16"/>
        <v>N/A</v>
      </c>
      <c r="H30" s="176" t="str">
        <f t="shared" si="12"/>
        <v>N/A,N/A</v>
      </c>
      <c r="I30" s="172"/>
      <c r="J30" s="178"/>
      <c r="K30" s="180" t="s">
        <v>19</v>
      </c>
      <c r="L30" s="180" t="s">
        <v>19</v>
      </c>
      <c r="M30" s="180" t="s">
        <v>41</v>
      </c>
      <c r="N30" s="172"/>
      <c r="O30" s="49">
        <f t="shared" si="4"/>
        <v>5</v>
      </c>
      <c r="P30" s="50" t="str">
        <f t="shared" si="17"/>
        <v>High</v>
      </c>
      <c r="Q30" s="51">
        <f t="shared" si="18"/>
        <v>4</v>
      </c>
    </row>
    <row r="31" spans="1:17" ht="25.5">
      <c r="A31" s="172">
        <v>29</v>
      </c>
      <c r="B31" s="188" t="s">
        <v>33</v>
      </c>
      <c r="C31" s="174" t="s">
        <v>442</v>
      </c>
      <c r="D31" s="178" t="s">
        <v>564</v>
      </c>
      <c r="E31" s="175" t="s">
        <v>24</v>
      </c>
      <c r="F31" s="179" t="str">
        <f t="shared" si="15"/>
        <v>N/A</v>
      </c>
      <c r="G31" s="179" t="str">
        <f t="shared" si="16"/>
        <v>N/A</v>
      </c>
      <c r="H31" s="176" t="str">
        <f t="shared" si="12"/>
        <v>N/A,N/A</v>
      </c>
      <c r="I31" s="172"/>
      <c r="J31" s="178"/>
      <c r="K31" s="180" t="s">
        <v>18</v>
      </c>
      <c r="L31" s="180" t="s">
        <v>18</v>
      </c>
      <c r="M31" s="180" t="s">
        <v>41</v>
      </c>
      <c r="N31" s="172"/>
      <c r="O31" s="49">
        <f t="shared" si="4"/>
        <v>6</v>
      </c>
      <c r="P31" s="50" t="str">
        <f t="shared" si="17"/>
        <v>High</v>
      </c>
      <c r="Q31" s="51">
        <f t="shared" si="18"/>
        <v>4</v>
      </c>
    </row>
    <row r="32" spans="1:17" ht="25.5">
      <c r="A32" s="172">
        <v>30</v>
      </c>
      <c r="B32" s="188" t="s">
        <v>33</v>
      </c>
      <c r="C32" s="174" t="s">
        <v>442</v>
      </c>
      <c r="D32" s="178" t="s">
        <v>565</v>
      </c>
      <c r="E32" s="175" t="s">
        <v>24</v>
      </c>
      <c r="F32" s="179" t="str">
        <f t="shared" si="15"/>
        <v>N/A</v>
      </c>
      <c r="G32" s="179" t="str">
        <f t="shared" si="16"/>
        <v>N/A</v>
      </c>
      <c r="H32" s="176" t="str">
        <f t="shared" si="12"/>
        <v>N/A,N/A</v>
      </c>
      <c r="I32" s="172"/>
      <c r="J32" s="178"/>
      <c r="K32" s="180" t="s">
        <v>18</v>
      </c>
      <c r="L32" s="180" t="s">
        <v>18</v>
      </c>
      <c r="M32" s="180" t="s">
        <v>41</v>
      </c>
      <c r="N32" s="172"/>
      <c r="O32" s="49">
        <f t="shared" si="4"/>
        <v>6</v>
      </c>
      <c r="P32" s="50" t="str">
        <f t="shared" si="17"/>
        <v>High</v>
      </c>
      <c r="Q32" s="51">
        <f t="shared" si="18"/>
        <v>4</v>
      </c>
    </row>
    <row r="33" spans="1:17">
      <c r="A33" s="172">
        <v>31</v>
      </c>
      <c r="B33" s="188" t="s">
        <v>33</v>
      </c>
      <c r="C33" s="178" t="s">
        <v>550</v>
      </c>
      <c r="D33" s="178" t="s">
        <v>551</v>
      </c>
      <c r="E33" s="175" t="s">
        <v>21</v>
      </c>
      <c r="F33" s="179" t="str">
        <f t="shared" si="15"/>
        <v>N/A</v>
      </c>
      <c r="G33" s="179" t="str">
        <f t="shared" si="16"/>
        <v>N/A</v>
      </c>
      <c r="H33" s="176" t="str">
        <f t="shared" si="12"/>
        <v>N/A,N/A</v>
      </c>
      <c r="I33" s="172"/>
      <c r="J33" s="172"/>
      <c r="K33" s="177" t="s">
        <v>17</v>
      </c>
      <c r="L33" s="177" t="s">
        <v>17</v>
      </c>
      <c r="M33" s="177" t="s">
        <v>41</v>
      </c>
      <c r="N33" s="172"/>
      <c r="O33" s="49">
        <f t="shared" si="4"/>
        <v>4</v>
      </c>
      <c r="P33" s="50" t="str">
        <f t="shared" si="17"/>
        <v>Medium</v>
      </c>
      <c r="Q33" s="51">
        <f t="shared" si="18"/>
        <v>3</v>
      </c>
    </row>
    <row r="34" spans="1:17">
      <c r="A34" s="172">
        <v>32</v>
      </c>
      <c r="B34" s="188" t="s">
        <v>33</v>
      </c>
      <c r="C34" s="178" t="s">
        <v>550</v>
      </c>
      <c r="D34" s="172" t="s">
        <v>552</v>
      </c>
      <c r="E34" s="175" t="s">
        <v>21</v>
      </c>
      <c r="F34" s="179" t="str">
        <f t="shared" si="15"/>
        <v>N/A</v>
      </c>
      <c r="G34" s="179" t="str">
        <f t="shared" si="16"/>
        <v>N/A</v>
      </c>
      <c r="H34" s="176" t="str">
        <f t="shared" si="12"/>
        <v>N/A,N/A</v>
      </c>
      <c r="I34" s="172"/>
      <c r="J34" s="172"/>
      <c r="K34" s="177" t="s">
        <v>17</v>
      </c>
      <c r="L34" s="177" t="s">
        <v>17</v>
      </c>
      <c r="M34" s="177" t="s">
        <v>41</v>
      </c>
      <c r="N34" s="172"/>
      <c r="O34" s="49">
        <f t="shared" si="4"/>
        <v>4</v>
      </c>
      <c r="P34" s="50" t="str">
        <f t="shared" si="17"/>
        <v>Medium</v>
      </c>
      <c r="Q34" s="51">
        <f t="shared" si="18"/>
        <v>3</v>
      </c>
    </row>
    <row r="35" spans="1:17">
      <c r="A35" s="172">
        <v>33</v>
      </c>
      <c r="B35" s="188" t="s">
        <v>33</v>
      </c>
      <c r="C35" s="178" t="s">
        <v>550</v>
      </c>
      <c r="D35" s="178" t="s">
        <v>553</v>
      </c>
      <c r="E35" s="175" t="s">
        <v>25</v>
      </c>
      <c r="F35" s="179" t="str">
        <f t="shared" si="15"/>
        <v>N/A</v>
      </c>
      <c r="G35" s="179" t="str">
        <f t="shared" si="16"/>
        <v>N/A</v>
      </c>
      <c r="H35" s="176" t="str">
        <f t="shared" si="12"/>
        <v>N/A,N/A</v>
      </c>
      <c r="I35" s="172"/>
      <c r="J35" s="172"/>
      <c r="K35" s="180" t="s">
        <v>19</v>
      </c>
      <c r="L35" s="180" t="s">
        <v>18</v>
      </c>
      <c r="M35" s="180" t="s">
        <v>18</v>
      </c>
      <c r="N35" s="172"/>
      <c r="O35" s="49">
        <f t="shared" si="4"/>
        <v>5</v>
      </c>
      <c r="P35" s="50" t="str">
        <f t="shared" si="17"/>
        <v>High</v>
      </c>
      <c r="Q35" s="51">
        <f t="shared" si="18"/>
        <v>4</v>
      </c>
    </row>
    <row r="36" spans="1:17">
      <c r="A36" s="172">
        <v>34</v>
      </c>
      <c r="B36" s="188" t="s">
        <v>33</v>
      </c>
      <c r="C36" s="178" t="s">
        <v>550</v>
      </c>
      <c r="D36" s="178" t="s">
        <v>554</v>
      </c>
      <c r="E36" s="175" t="s">
        <v>25</v>
      </c>
      <c r="F36" s="179" t="str">
        <f t="shared" si="15"/>
        <v>N/A</v>
      </c>
      <c r="G36" s="179" t="str">
        <f t="shared" si="16"/>
        <v>N/A</v>
      </c>
      <c r="H36" s="176" t="str">
        <f t="shared" si="12"/>
        <v>N/A,N/A</v>
      </c>
      <c r="I36" s="172"/>
      <c r="J36" s="172"/>
      <c r="K36" s="180" t="s">
        <v>19</v>
      </c>
      <c r="L36" s="180" t="s">
        <v>18</v>
      </c>
      <c r="M36" s="180" t="s">
        <v>18</v>
      </c>
      <c r="N36" s="172"/>
      <c r="O36" s="49">
        <f t="shared" si="4"/>
        <v>5</v>
      </c>
      <c r="P36" s="50" t="str">
        <f t="shared" si="17"/>
        <v>High</v>
      </c>
      <c r="Q36" s="51">
        <f t="shared" si="18"/>
        <v>4</v>
      </c>
    </row>
    <row r="37" spans="1:17">
      <c r="A37" s="172">
        <v>35</v>
      </c>
      <c r="B37" s="188" t="s">
        <v>33</v>
      </c>
      <c r="C37" s="178" t="s">
        <v>550</v>
      </c>
      <c r="D37" s="178" t="s">
        <v>555</v>
      </c>
      <c r="E37" s="175" t="s">
        <v>25</v>
      </c>
      <c r="F37" s="179" t="str">
        <f t="shared" si="15"/>
        <v>N/A</v>
      </c>
      <c r="G37" s="179" t="str">
        <f t="shared" si="16"/>
        <v>N/A</v>
      </c>
      <c r="H37" s="176" t="str">
        <f t="shared" si="12"/>
        <v>N/A,N/A</v>
      </c>
      <c r="I37" s="172"/>
      <c r="J37" s="172"/>
      <c r="K37" s="180" t="s">
        <v>19</v>
      </c>
      <c r="L37" s="180" t="s">
        <v>18</v>
      </c>
      <c r="M37" s="180" t="s">
        <v>18</v>
      </c>
      <c r="N37" s="172"/>
      <c r="O37" s="49">
        <f t="shared" si="4"/>
        <v>5</v>
      </c>
      <c r="P37" s="50" t="str">
        <f t="shared" si="17"/>
        <v>High</v>
      </c>
      <c r="Q37" s="51">
        <f t="shared" si="18"/>
        <v>4</v>
      </c>
    </row>
    <row r="38" spans="1:17">
      <c r="A38" s="172">
        <v>36</v>
      </c>
      <c r="B38" s="188" t="s">
        <v>33</v>
      </c>
      <c r="C38" s="178" t="s">
        <v>550</v>
      </c>
      <c r="D38" s="172" t="s">
        <v>556</v>
      </c>
      <c r="E38" s="175" t="s">
        <v>23</v>
      </c>
      <c r="F38" s="179" t="s">
        <v>561</v>
      </c>
      <c r="G38" s="179" t="str">
        <f t="shared" si="16"/>
        <v/>
      </c>
      <c r="H38" s="176" t="str">
        <f t="shared" si="12"/>
        <v>Application Server, Desktops,</v>
      </c>
      <c r="I38" s="172"/>
      <c r="J38" s="172"/>
      <c r="K38" s="180" t="s">
        <v>19</v>
      </c>
      <c r="L38" s="180" t="s">
        <v>18</v>
      </c>
      <c r="M38" s="180" t="s">
        <v>18</v>
      </c>
      <c r="N38" s="172" t="s">
        <v>20</v>
      </c>
      <c r="O38" s="49">
        <f t="shared" si="4"/>
        <v>5</v>
      </c>
      <c r="P38" s="50" t="str">
        <f t="shared" ref="P38:P39" si="19">IF(O38&gt;6,"Very High",IF(O38&gt;4,"High",IF(O38&gt;3,"Medium",IF(O38&gt;2,"Low","Negligible"))))</f>
        <v>High</v>
      </c>
      <c r="Q38" s="51">
        <f t="shared" ref="Q38:Q39" si="20">IF(P38="Negligible", 1,IF(P38="Low",2,IF(P38="Medium",3,IF(P38="High",4,5))))</f>
        <v>4</v>
      </c>
    </row>
    <row r="39" spans="1:17">
      <c r="A39" s="172">
        <v>37</v>
      </c>
      <c r="B39" s="188" t="s">
        <v>33</v>
      </c>
      <c r="C39" s="178" t="s">
        <v>550</v>
      </c>
      <c r="D39" s="178" t="s">
        <v>461</v>
      </c>
      <c r="E39" s="175" t="s">
        <v>30</v>
      </c>
      <c r="F39" s="179" t="str">
        <f t="shared" si="15"/>
        <v>N/A</v>
      </c>
      <c r="G39" s="179" t="str">
        <f t="shared" si="16"/>
        <v>N/A</v>
      </c>
      <c r="H39" s="176" t="str">
        <f t="shared" si="12"/>
        <v>N/A,N/A</v>
      </c>
      <c r="I39" s="172"/>
      <c r="J39" s="172"/>
      <c r="K39" s="180" t="s">
        <v>19</v>
      </c>
      <c r="L39" s="180" t="s">
        <v>18</v>
      </c>
      <c r="M39" s="180" t="s">
        <v>18</v>
      </c>
      <c r="N39" s="172"/>
      <c r="O39" s="49">
        <f t="shared" si="4"/>
        <v>5</v>
      </c>
      <c r="P39" s="50" t="str">
        <f t="shared" si="19"/>
        <v>High</v>
      </c>
      <c r="Q39" s="51">
        <f t="shared" si="20"/>
        <v>4</v>
      </c>
    </row>
    <row r="40" spans="1:17">
      <c r="A40" s="172">
        <v>38</v>
      </c>
      <c r="B40" s="188" t="s">
        <v>33</v>
      </c>
      <c r="C40" s="178" t="s">
        <v>550</v>
      </c>
      <c r="D40" s="178" t="s">
        <v>460</v>
      </c>
      <c r="E40" s="175" t="s">
        <v>23</v>
      </c>
      <c r="F40" s="179" t="s">
        <v>562</v>
      </c>
      <c r="G40" s="179" t="str">
        <f t="shared" si="16"/>
        <v/>
      </c>
      <c r="H40" s="176" t="str">
        <f t="shared" si="12"/>
        <v>Application Server, USSD Gateway,</v>
      </c>
      <c r="I40" s="172"/>
      <c r="J40" s="172"/>
      <c r="K40" s="180" t="s">
        <v>18</v>
      </c>
      <c r="L40" s="180" t="s">
        <v>18</v>
      </c>
      <c r="M40" s="180" t="s">
        <v>41</v>
      </c>
      <c r="N40" s="172" t="s">
        <v>37</v>
      </c>
      <c r="O40" s="49">
        <f t="shared" si="4"/>
        <v>6</v>
      </c>
      <c r="P40" s="50" t="str">
        <f t="shared" ref="P40:P52" si="21">IF(O40&gt;6,"Very High",IF(O40&gt;4,"High",IF(O40&gt;3,"Medium",IF(O40&gt;2,"Low","Negligible"))))</f>
        <v>High</v>
      </c>
      <c r="Q40" s="51">
        <f t="shared" ref="Q40:Q52" si="22">IF(P40="Negligible", 1,IF(P40="Low",2,IF(P40="Medium",3,IF(P40="High",4,5))))</f>
        <v>4</v>
      </c>
    </row>
    <row r="41" spans="1:17">
      <c r="A41" s="172">
        <v>39</v>
      </c>
      <c r="B41" s="188" t="s">
        <v>33</v>
      </c>
      <c r="C41" s="178" t="s">
        <v>550</v>
      </c>
      <c r="D41" s="178" t="s">
        <v>557</v>
      </c>
      <c r="E41" s="175" t="s">
        <v>23</v>
      </c>
      <c r="F41" s="179" t="s">
        <v>562</v>
      </c>
      <c r="G41" s="179" t="str">
        <f t="shared" si="16"/>
        <v/>
      </c>
      <c r="H41" s="176" t="str">
        <f t="shared" si="12"/>
        <v>Application Server, USSD Gateway,</v>
      </c>
      <c r="I41" s="172"/>
      <c r="J41" s="172"/>
      <c r="K41" s="180" t="s">
        <v>18</v>
      </c>
      <c r="L41" s="180" t="s">
        <v>18</v>
      </c>
      <c r="M41" s="180" t="s">
        <v>18</v>
      </c>
      <c r="N41" s="172" t="s">
        <v>37</v>
      </c>
      <c r="O41" s="49">
        <f t="shared" si="4"/>
        <v>5</v>
      </c>
      <c r="P41" s="50" t="str">
        <f t="shared" si="21"/>
        <v>High</v>
      </c>
      <c r="Q41" s="51">
        <f t="shared" si="22"/>
        <v>4</v>
      </c>
    </row>
    <row r="42" spans="1:17">
      <c r="A42" s="172">
        <v>40</v>
      </c>
      <c r="B42" s="188" t="s">
        <v>33</v>
      </c>
      <c r="C42" s="178" t="s">
        <v>550</v>
      </c>
      <c r="D42" s="172" t="s">
        <v>558</v>
      </c>
      <c r="E42" s="175" t="s">
        <v>25</v>
      </c>
      <c r="F42" s="179" t="str">
        <f t="shared" si="15"/>
        <v>N/A</v>
      </c>
      <c r="G42" s="179" t="str">
        <f t="shared" si="16"/>
        <v>N/A</v>
      </c>
      <c r="H42" s="176" t="str">
        <f t="shared" si="12"/>
        <v>N/A,N/A</v>
      </c>
      <c r="I42" s="172"/>
      <c r="J42" s="172"/>
      <c r="K42" s="180" t="s">
        <v>17</v>
      </c>
      <c r="L42" s="180" t="s">
        <v>19</v>
      </c>
      <c r="M42" s="180" t="s">
        <v>18</v>
      </c>
      <c r="N42" s="172"/>
      <c r="O42" s="49">
        <f t="shared" si="4"/>
        <v>4</v>
      </c>
      <c r="P42" s="50" t="str">
        <f t="shared" si="21"/>
        <v>Medium</v>
      </c>
      <c r="Q42" s="51">
        <f t="shared" si="22"/>
        <v>3</v>
      </c>
    </row>
    <row r="43" spans="1:17">
      <c r="A43" s="172">
        <v>41</v>
      </c>
      <c r="B43" s="188" t="s">
        <v>33</v>
      </c>
      <c r="C43" s="178" t="s">
        <v>550</v>
      </c>
      <c r="D43" s="178" t="s">
        <v>559</v>
      </c>
      <c r="E43" s="175" t="s">
        <v>25</v>
      </c>
      <c r="F43" s="179" t="str">
        <f t="shared" si="15"/>
        <v>N/A</v>
      </c>
      <c r="G43" s="179" t="str">
        <f t="shared" si="16"/>
        <v>N/A</v>
      </c>
      <c r="H43" s="176" t="str">
        <f t="shared" si="12"/>
        <v>N/A,N/A</v>
      </c>
      <c r="I43" s="172"/>
      <c r="J43" s="172"/>
      <c r="K43" s="180" t="s">
        <v>17</v>
      </c>
      <c r="L43" s="180" t="s">
        <v>19</v>
      </c>
      <c r="M43" s="180" t="s">
        <v>18</v>
      </c>
      <c r="N43" s="172"/>
      <c r="O43" s="49">
        <f t="shared" si="4"/>
        <v>4</v>
      </c>
      <c r="P43" s="50" t="str">
        <f t="shared" si="21"/>
        <v>Medium</v>
      </c>
      <c r="Q43" s="51">
        <f t="shared" si="22"/>
        <v>3</v>
      </c>
    </row>
    <row r="44" spans="1:17">
      <c r="A44" s="172">
        <v>42</v>
      </c>
      <c r="B44" s="188" t="s">
        <v>33</v>
      </c>
      <c r="C44" s="178" t="s">
        <v>550</v>
      </c>
      <c r="D44" s="172" t="s">
        <v>473</v>
      </c>
      <c r="E44" s="175" t="s">
        <v>24</v>
      </c>
      <c r="F44" s="179" t="str">
        <f t="shared" si="15"/>
        <v>N/A</v>
      </c>
      <c r="G44" s="179" t="str">
        <f t="shared" si="16"/>
        <v>N/A</v>
      </c>
      <c r="H44" s="176" t="str">
        <f t="shared" si="12"/>
        <v>N/A,N/A</v>
      </c>
      <c r="I44" s="172"/>
      <c r="J44" s="172"/>
      <c r="K44" s="180" t="s">
        <v>19</v>
      </c>
      <c r="L44" s="180" t="s">
        <v>19</v>
      </c>
      <c r="M44" s="180" t="s">
        <v>41</v>
      </c>
      <c r="N44" s="172"/>
      <c r="O44" s="49">
        <f t="shared" si="4"/>
        <v>5</v>
      </c>
      <c r="P44" s="50" t="str">
        <f t="shared" si="21"/>
        <v>High</v>
      </c>
      <c r="Q44" s="51">
        <f t="shared" si="22"/>
        <v>4</v>
      </c>
    </row>
    <row r="45" spans="1:17" ht="25.5">
      <c r="A45" s="172">
        <v>43</v>
      </c>
      <c r="B45" s="188" t="s">
        <v>33</v>
      </c>
      <c r="C45" s="178" t="s">
        <v>550</v>
      </c>
      <c r="D45" s="178" t="s">
        <v>560</v>
      </c>
      <c r="E45" s="175" t="s">
        <v>24</v>
      </c>
      <c r="F45" s="179" t="str">
        <f t="shared" si="15"/>
        <v>N/A</v>
      </c>
      <c r="G45" s="179" t="str">
        <f t="shared" si="16"/>
        <v>N/A</v>
      </c>
      <c r="H45" s="176" t="str">
        <f t="shared" si="12"/>
        <v>N/A,N/A</v>
      </c>
      <c r="I45" s="172"/>
      <c r="J45" s="172"/>
      <c r="K45" s="180" t="s">
        <v>19</v>
      </c>
      <c r="L45" s="180" t="s">
        <v>18</v>
      </c>
      <c r="M45" s="180" t="s">
        <v>41</v>
      </c>
      <c r="N45" s="172"/>
      <c r="O45" s="49">
        <f t="shared" si="4"/>
        <v>5</v>
      </c>
      <c r="P45" s="50" t="str">
        <f t="shared" si="21"/>
        <v>High</v>
      </c>
      <c r="Q45" s="51">
        <f t="shared" si="22"/>
        <v>4</v>
      </c>
    </row>
    <row r="46" spans="1:17">
      <c r="A46" s="172">
        <v>44</v>
      </c>
      <c r="B46" s="188" t="s">
        <v>33</v>
      </c>
      <c r="C46" s="178" t="s">
        <v>587</v>
      </c>
      <c r="D46" s="172" t="s">
        <v>551</v>
      </c>
      <c r="E46" s="175" t="s">
        <v>21</v>
      </c>
      <c r="F46" s="179" t="str">
        <f t="shared" si="15"/>
        <v>N/A</v>
      </c>
      <c r="G46" s="179" t="str">
        <f t="shared" si="16"/>
        <v>N/A</v>
      </c>
      <c r="H46" s="176" t="str">
        <f t="shared" si="12"/>
        <v>N/A,N/A</v>
      </c>
      <c r="I46" s="172"/>
      <c r="J46" s="172"/>
      <c r="K46" s="177" t="s">
        <v>17</v>
      </c>
      <c r="L46" s="177" t="s">
        <v>17</v>
      </c>
      <c r="M46" s="177" t="s">
        <v>41</v>
      </c>
      <c r="N46" s="172"/>
      <c r="O46" s="49">
        <f t="shared" si="4"/>
        <v>4</v>
      </c>
      <c r="P46" s="50" t="str">
        <f t="shared" si="21"/>
        <v>Medium</v>
      </c>
      <c r="Q46" s="51">
        <f t="shared" si="22"/>
        <v>3</v>
      </c>
    </row>
    <row r="47" spans="1:17">
      <c r="A47" s="172">
        <v>45</v>
      </c>
      <c r="B47" s="188" t="s">
        <v>33</v>
      </c>
      <c r="C47" s="178" t="s">
        <v>587</v>
      </c>
      <c r="D47" s="172" t="s">
        <v>588</v>
      </c>
      <c r="E47" s="175" t="s">
        <v>21</v>
      </c>
      <c r="F47" s="179" t="str">
        <f t="shared" si="15"/>
        <v>N/A</v>
      </c>
      <c r="G47" s="179" t="str">
        <f t="shared" si="16"/>
        <v>N/A</v>
      </c>
      <c r="H47" s="176" t="str">
        <f t="shared" si="12"/>
        <v>N/A,N/A</v>
      </c>
      <c r="I47" s="172"/>
      <c r="J47" s="172"/>
      <c r="K47" s="177" t="s">
        <v>17</v>
      </c>
      <c r="L47" s="177" t="s">
        <v>17</v>
      </c>
      <c r="M47" s="177" t="s">
        <v>41</v>
      </c>
      <c r="N47" s="172"/>
      <c r="O47" s="49">
        <f t="shared" si="4"/>
        <v>4</v>
      </c>
      <c r="P47" s="50" t="str">
        <f t="shared" si="21"/>
        <v>Medium</v>
      </c>
      <c r="Q47" s="51">
        <f t="shared" si="22"/>
        <v>3</v>
      </c>
    </row>
    <row r="48" spans="1:17" ht="25.5">
      <c r="A48" s="172">
        <v>46</v>
      </c>
      <c r="B48" s="188" t="s">
        <v>33</v>
      </c>
      <c r="C48" s="178" t="s">
        <v>587</v>
      </c>
      <c r="D48" s="178" t="s">
        <v>589</v>
      </c>
      <c r="E48" s="175" t="s">
        <v>21</v>
      </c>
      <c r="F48" s="179" t="str">
        <f t="shared" si="15"/>
        <v>N/A</v>
      </c>
      <c r="G48" s="179" t="str">
        <f t="shared" si="16"/>
        <v>N/A</v>
      </c>
      <c r="H48" s="176" t="str">
        <f t="shared" si="12"/>
        <v>N/A,N/A</v>
      </c>
      <c r="I48" s="172"/>
      <c r="J48" s="172"/>
      <c r="K48" s="177" t="s">
        <v>17</v>
      </c>
      <c r="L48" s="177" t="s">
        <v>17</v>
      </c>
      <c r="M48" s="177" t="s">
        <v>41</v>
      </c>
      <c r="N48" s="172"/>
      <c r="O48" s="49">
        <f t="shared" si="4"/>
        <v>4</v>
      </c>
      <c r="P48" s="50" t="str">
        <f t="shared" si="21"/>
        <v>Medium</v>
      </c>
      <c r="Q48" s="51">
        <f t="shared" si="22"/>
        <v>3</v>
      </c>
    </row>
    <row r="49" spans="1:17" ht="25.5">
      <c r="A49" s="172">
        <v>47</v>
      </c>
      <c r="B49" s="188" t="s">
        <v>33</v>
      </c>
      <c r="C49" s="178" t="s">
        <v>587</v>
      </c>
      <c r="D49" s="178" t="s">
        <v>590</v>
      </c>
      <c r="E49" s="175" t="s">
        <v>25</v>
      </c>
      <c r="F49" s="179" t="str">
        <f t="shared" si="15"/>
        <v>N/A</v>
      </c>
      <c r="G49" s="179" t="str">
        <f t="shared" si="16"/>
        <v>N/A</v>
      </c>
      <c r="H49" s="176" t="str">
        <f t="shared" si="12"/>
        <v>N/A,N/A</v>
      </c>
      <c r="I49" s="172"/>
      <c r="J49" s="172"/>
      <c r="K49" s="180" t="s">
        <v>19</v>
      </c>
      <c r="L49" s="180" t="s">
        <v>18</v>
      </c>
      <c r="M49" s="180" t="s">
        <v>41</v>
      </c>
      <c r="N49" s="172"/>
      <c r="O49" s="49">
        <f t="shared" si="4"/>
        <v>5</v>
      </c>
      <c r="P49" s="50" t="str">
        <f t="shared" si="21"/>
        <v>High</v>
      </c>
      <c r="Q49" s="51">
        <f t="shared" si="22"/>
        <v>4</v>
      </c>
    </row>
    <row r="50" spans="1:17" ht="25.5">
      <c r="A50" s="172">
        <v>48</v>
      </c>
      <c r="B50" s="188" t="s">
        <v>33</v>
      </c>
      <c r="C50" s="178" t="s">
        <v>587</v>
      </c>
      <c r="D50" s="178" t="s">
        <v>593</v>
      </c>
      <c r="E50" s="175" t="s">
        <v>25</v>
      </c>
      <c r="F50" s="179" t="str">
        <f t="shared" si="15"/>
        <v>N/A</v>
      </c>
      <c r="G50" s="179" t="str">
        <f t="shared" si="16"/>
        <v>N/A</v>
      </c>
      <c r="H50" s="176" t="str">
        <f t="shared" si="12"/>
        <v>N/A,N/A</v>
      </c>
      <c r="I50" s="172"/>
      <c r="J50" s="172"/>
      <c r="K50" s="180" t="s">
        <v>19</v>
      </c>
      <c r="L50" s="180" t="s">
        <v>18</v>
      </c>
      <c r="M50" s="180" t="s">
        <v>18</v>
      </c>
      <c r="N50" s="172"/>
      <c r="O50" s="49">
        <f t="shared" si="4"/>
        <v>5</v>
      </c>
      <c r="P50" s="50" t="str">
        <f t="shared" si="21"/>
        <v>High</v>
      </c>
      <c r="Q50" s="51">
        <f t="shared" si="22"/>
        <v>4</v>
      </c>
    </row>
    <row r="51" spans="1:17">
      <c r="A51" s="172">
        <v>49</v>
      </c>
      <c r="B51" s="188" t="s">
        <v>33</v>
      </c>
      <c r="C51" s="178" t="s">
        <v>587</v>
      </c>
      <c r="D51" s="172" t="s">
        <v>591</v>
      </c>
      <c r="E51" s="175" t="s">
        <v>30</v>
      </c>
      <c r="F51" s="179" t="str">
        <f t="shared" si="15"/>
        <v>N/A</v>
      </c>
      <c r="G51" s="179" t="str">
        <f t="shared" si="16"/>
        <v>N/A</v>
      </c>
      <c r="H51" s="176" t="str">
        <f t="shared" si="12"/>
        <v>N/A,N/A</v>
      </c>
      <c r="I51" s="172"/>
      <c r="J51" s="172"/>
      <c r="K51" s="180" t="s">
        <v>19</v>
      </c>
      <c r="L51" s="180" t="s">
        <v>19</v>
      </c>
      <c r="M51" s="180" t="s">
        <v>41</v>
      </c>
      <c r="N51" s="172"/>
      <c r="O51" s="49">
        <f t="shared" si="4"/>
        <v>5</v>
      </c>
      <c r="P51" s="50" t="str">
        <f t="shared" si="21"/>
        <v>High</v>
      </c>
      <c r="Q51" s="51">
        <f t="shared" si="22"/>
        <v>4</v>
      </c>
    </row>
    <row r="52" spans="1:17" ht="25.5">
      <c r="A52" s="172">
        <v>50</v>
      </c>
      <c r="B52" s="188" t="s">
        <v>33</v>
      </c>
      <c r="C52" s="178" t="s">
        <v>587</v>
      </c>
      <c r="D52" s="178" t="s">
        <v>592</v>
      </c>
      <c r="E52" s="175" t="s">
        <v>30</v>
      </c>
      <c r="F52" s="179" t="str">
        <f t="shared" si="15"/>
        <v>N/A</v>
      </c>
      <c r="G52" s="179" t="str">
        <f t="shared" si="16"/>
        <v>N/A</v>
      </c>
      <c r="H52" s="176" t="str">
        <f t="shared" si="12"/>
        <v>N/A,N/A</v>
      </c>
      <c r="I52" s="172"/>
      <c r="J52" s="172"/>
      <c r="K52" s="180" t="s">
        <v>19</v>
      </c>
      <c r="L52" s="180" t="s">
        <v>19</v>
      </c>
      <c r="M52" s="180" t="s">
        <v>19</v>
      </c>
      <c r="N52" s="172"/>
      <c r="O52" s="49">
        <f t="shared" si="4"/>
        <v>3</v>
      </c>
      <c r="P52" s="50" t="str">
        <f t="shared" si="21"/>
        <v>Low</v>
      </c>
      <c r="Q52" s="51">
        <f t="shared" si="22"/>
        <v>2</v>
      </c>
    </row>
    <row r="53" spans="1:17" ht="25.5">
      <c r="A53" s="172">
        <v>52</v>
      </c>
      <c r="B53" s="188" t="s">
        <v>33</v>
      </c>
      <c r="C53" s="178" t="s">
        <v>587</v>
      </c>
      <c r="D53" s="178" t="s">
        <v>594</v>
      </c>
      <c r="E53" s="175" t="s">
        <v>21</v>
      </c>
      <c r="F53" s="179" t="str">
        <f t="shared" si="15"/>
        <v>N/A</v>
      </c>
      <c r="G53" s="179" t="str">
        <f t="shared" si="16"/>
        <v>N/A</v>
      </c>
      <c r="H53" s="176" t="str">
        <f t="shared" si="12"/>
        <v>N/A,N/A</v>
      </c>
      <c r="I53" s="172"/>
      <c r="J53" s="172"/>
      <c r="K53" s="180" t="s">
        <v>17</v>
      </c>
      <c r="L53" s="180" t="s">
        <v>17</v>
      </c>
      <c r="M53" s="180" t="s">
        <v>18</v>
      </c>
      <c r="N53" s="172"/>
      <c r="O53" s="49">
        <f t="shared" ref="O53:O59" si="23">SQRT((LEFT(K53,1)*LEFT(K53,1))+(LEFT(L53,1)*LEFT(L53,1))+(LEFT(M53,1)*LEFT(M53,1)))</f>
        <v>3.3166247903553998</v>
      </c>
      <c r="P53" s="50" t="str">
        <f t="shared" ref="P53:P59" si="24">IF(O53&gt;6,"Very High",IF(O53&gt;4,"High",IF(O53&gt;3,"Medium",IF(O53&gt;2,"Low","Negligible"))))</f>
        <v>Medium</v>
      </c>
      <c r="Q53" s="51">
        <f t="shared" ref="Q53:Q59" si="25">IF(P53="Negligible", 1,IF(P53="Low",2,IF(P53="Medium",3,IF(P53="High",4,5))))</f>
        <v>3</v>
      </c>
    </row>
    <row r="54" spans="1:17">
      <c r="A54" s="172">
        <v>53</v>
      </c>
      <c r="B54" s="188" t="s">
        <v>33</v>
      </c>
      <c r="C54" s="178" t="s">
        <v>587</v>
      </c>
      <c r="D54" s="172" t="s">
        <v>595</v>
      </c>
      <c r="E54" s="175" t="s">
        <v>25</v>
      </c>
      <c r="F54" s="179" t="str">
        <f t="shared" si="15"/>
        <v>N/A</v>
      </c>
      <c r="G54" s="179" t="str">
        <f t="shared" si="16"/>
        <v>N/A</v>
      </c>
      <c r="H54" s="176" t="str">
        <f t="shared" si="12"/>
        <v>N/A,N/A</v>
      </c>
      <c r="I54" s="172"/>
      <c r="J54" s="172"/>
      <c r="K54" s="180" t="s">
        <v>19</v>
      </c>
      <c r="L54" s="180" t="s">
        <v>18</v>
      </c>
      <c r="M54" s="180" t="s">
        <v>18</v>
      </c>
      <c r="N54" s="172"/>
      <c r="O54" s="49">
        <f t="shared" si="23"/>
        <v>4.6904157598234297</v>
      </c>
      <c r="P54" s="50" t="str">
        <f t="shared" si="24"/>
        <v>High</v>
      </c>
      <c r="Q54" s="51">
        <f t="shared" si="25"/>
        <v>4</v>
      </c>
    </row>
    <row r="55" spans="1:17">
      <c r="A55" s="172">
        <v>54</v>
      </c>
      <c r="B55" s="188" t="s">
        <v>33</v>
      </c>
      <c r="C55" s="178" t="s">
        <v>587</v>
      </c>
      <c r="D55" s="172" t="s">
        <v>596</v>
      </c>
      <c r="E55" s="175" t="s">
        <v>25</v>
      </c>
      <c r="F55" s="179" t="str">
        <f t="shared" si="15"/>
        <v>N/A</v>
      </c>
      <c r="G55" s="179" t="str">
        <f t="shared" si="16"/>
        <v>N/A</v>
      </c>
      <c r="H55" s="176" t="str">
        <f t="shared" si="12"/>
        <v>N/A,N/A</v>
      </c>
      <c r="I55" s="172"/>
      <c r="J55" s="172"/>
      <c r="K55" s="180" t="s">
        <v>19</v>
      </c>
      <c r="L55" s="180" t="s">
        <v>18</v>
      </c>
      <c r="M55" s="180" t="s">
        <v>19</v>
      </c>
      <c r="N55" s="172"/>
      <c r="O55" s="49">
        <f>SQRT((LEFT(K55,1)*LEFT(K55,1))+(LEFT(L55,1)*LEFT(L55,1))+(LEFT(M55,1)*LEFT(M55,1)))</f>
        <v>4.1231056256176606</v>
      </c>
      <c r="P55" s="50" t="str">
        <f>IF(O55&gt;6,"Very High",IF(O55&gt;4,"High",IF(O55&gt;3,"Medium",IF(O55&gt;2,"Low","Negligible"))))</f>
        <v>High</v>
      </c>
      <c r="Q55" s="51">
        <f t="shared" si="25"/>
        <v>4</v>
      </c>
    </row>
    <row r="56" spans="1:17">
      <c r="A56" s="172">
        <v>55</v>
      </c>
      <c r="B56" s="188" t="s">
        <v>33</v>
      </c>
      <c r="C56" s="178" t="s">
        <v>587</v>
      </c>
      <c r="D56" s="172" t="s">
        <v>603</v>
      </c>
      <c r="E56" s="175" t="s">
        <v>25</v>
      </c>
      <c r="F56" s="179" t="str">
        <f t="shared" si="15"/>
        <v>N/A</v>
      </c>
      <c r="G56" s="179" t="str">
        <f t="shared" si="16"/>
        <v>N/A</v>
      </c>
      <c r="H56" s="176" t="str">
        <f t="shared" si="12"/>
        <v>N/A,N/A</v>
      </c>
      <c r="I56" s="172"/>
      <c r="J56" s="172"/>
      <c r="K56" s="180" t="s">
        <v>19</v>
      </c>
      <c r="L56" s="180" t="s">
        <v>18</v>
      </c>
      <c r="M56" s="180" t="s">
        <v>19</v>
      </c>
      <c r="N56" s="172"/>
      <c r="O56" s="49">
        <f t="shared" si="23"/>
        <v>4.1231056256176606</v>
      </c>
      <c r="P56" s="50" t="str">
        <f t="shared" si="24"/>
        <v>High</v>
      </c>
      <c r="Q56" s="51">
        <f t="shared" si="25"/>
        <v>4</v>
      </c>
    </row>
    <row r="57" spans="1:17">
      <c r="A57" s="172">
        <v>56</v>
      </c>
      <c r="B57" s="188" t="s">
        <v>33</v>
      </c>
      <c r="C57" s="178" t="s">
        <v>587</v>
      </c>
      <c r="D57" s="172" t="s">
        <v>597</v>
      </c>
      <c r="E57" s="175" t="s">
        <v>25</v>
      </c>
      <c r="F57" s="179" t="str">
        <f t="shared" si="15"/>
        <v>N/A</v>
      </c>
      <c r="G57" s="179" t="str">
        <f t="shared" si="16"/>
        <v>N/A</v>
      </c>
      <c r="H57" s="176" t="str">
        <f t="shared" si="12"/>
        <v>N/A,N/A</v>
      </c>
      <c r="I57" s="172"/>
      <c r="J57" s="172"/>
      <c r="K57" s="180" t="s">
        <v>19</v>
      </c>
      <c r="L57" s="180" t="s">
        <v>18</v>
      </c>
      <c r="M57" s="180" t="s">
        <v>18</v>
      </c>
      <c r="N57" s="173"/>
      <c r="O57" s="49">
        <f t="shared" si="23"/>
        <v>4.6904157598234297</v>
      </c>
      <c r="P57" s="50" t="str">
        <f t="shared" si="24"/>
        <v>High</v>
      </c>
      <c r="Q57" s="51">
        <f t="shared" si="25"/>
        <v>4</v>
      </c>
    </row>
    <row r="58" spans="1:17" ht="25.5">
      <c r="A58" s="172">
        <v>57</v>
      </c>
      <c r="B58" s="188" t="s">
        <v>33</v>
      </c>
      <c r="C58" s="178" t="s">
        <v>587</v>
      </c>
      <c r="D58" s="172" t="s">
        <v>598</v>
      </c>
      <c r="E58" s="175" t="s">
        <v>23</v>
      </c>
      <c r="F58" s="179" t="s">
        <v>604</v>
      </c>
      <c r="G58" s="179" t="str">
        <f t="shared" si="16"/>
        <v/>
      </c>
      <c r="H58" s="176" t="str">
        <f t="shared" si="12"/>
        <v>Sun storage, App server FTP Location,</v>
      </c>
      <c r="I58" s="172"/>
      <c r="J58" s="172"/>
      <c r="K58" s="180" t="s">
        <v>18</v>
      </c>
      <c r="L58" s="180" t="s">
        <v>18</v>
      </c>
      <c r="M58" s="180" t="s">
        <v>41</v>
      </c>
      <c r="N58" s="173" t="s">
        <v>37</v>
      </c>
      <c r="O58" s="49">
        <f t="shared" si="23"/>
        <v>5.8309518948453007</v>
      </c>
      <c r="P58" s="50" t="str">
        <f t="shared" si="24"/>
        <v>High</v>
      </c>
      <c r="Q58" s="51">
        <f t="shared" si="25"/>
        <v>4</v>
      </c>
    </row>
    <row r="59" spans="1:17">
      <c r="A59" s="172">
        <v>58</v>
      </c>
      <c r="B59" s="188" t="s">
        <v>33</v>
      </c>
      <c r="C59" s="178" t="s">
        <v>587</v>
      </c>
      <c r="D59" s="172" t="s">
        <v>599</v>
      </c>
      <c r="E59" s="175" t="s">
        <v>25</v>
      </c>
      <c r="F59" s="179" t="str">
        <f t="shared" si="15"/>
        <v>N/A</v>
      </c>
      <c r="G59" s="179" t="str">
        <f t="shared" si="16"/>
        <v>N/A</v>
      </c>
      <c r="H59" s="176" t="str">
        <f t="shared" si="12"/>
        <v>N/A,N/A</v>
      </c>
      <c r="I59" s="172"/>
      <c r="J59" s="172"/>
      <c r="K59" s="180" t="s">
        <v>19</v>
      </c>
      <c r="L59" s="180" t="s">
        <v>19</v>
      </c>
      <c r="M59" s="180" t="s">
        <v>18</v>
      </c>
      <c r="N59" s="172"/>
      <c r="O59" s="49">
        <f t="shared" si="23"/>
        <v>4.1231056256176606</v>
      </c>
      <c r="P59" s="50" t="str">
        <f t="shared" si="24"/>
        <v>High</v>
      </c>
      <c r="Q59" s="51">
        <f t="shared" si="25"/>
        <v>4</v>
      </c>
    </row>
    <row r="60" spans="1:17">
      <c r="A60" s="172">
        <v>59</v>
      </c>
      <c r="B60" s="188" t="s">
        <v>33</v>
      </c>
      <c r="C60" s="178" t="s">
        <v>587</v>
      </c>
      <c r="D60" s="172" t="s">
        <v>600</v>
      </c>
      <c r="E60" s="172" t="s">
        <v>25</v>
      </c>
      <c r="F60" s="179" t="str">
        <f t="shared" si="15"/>
        <v>N/A</v>
      </c>
      <c r="G60" s="179" t="str">
        <f t="shared" si="16"/>
        <v>N/A</v>
      </c>
      <c r="H60" s="176" t="str">
        <f t="shared" si="12"/>
        <v>N/A,N/A</v>
      </c>
      <c r="I60" s="172"/>
      <c r="J60" s="172"/>
      <c r="K60" s="180" t="s">
        <v>19</v>
      </c>
      <c r="L60" s="180" t="s">
        <v>19</v>
      </c>
      <c r="M60" s="180" t="s">
        <v>18</v>
      </c>
      <c r="N60" s="172"/>
      <c r="O60" s="49">
        <f t="shared" ref="O60:O64" si="26">SQRT((LEFT(K60,1)*LEFT(K60,1))+(LEFT(L60,1)*LEFT(L60,1))+(LEFT(M60,1)*LEFT(M60,1)))</f>
        <v>4.1231056256176606</v>
      </c>
      <c r="P60" s="50" t="str">
        <f t="shared" ref="P60:P64" si="27">IF(O60&gt;6,"Very High",IF(O60&gt;4,"High",IF(O60&gt;3,"Medium",IF(O60&gt;2,"Low","Negligible"))))</f>
        <v>High</v>
      </c>
      <c r="Q60" s="51">
        <f t="shared" ref="Q60:Q64" si="28">IF(P60="Negligible", 1,IF(P60="Low",2,IF(P60="Medium",3,IF(P60="High",4,5))))</f>
        <v>4</v>
      </c>
    </row>
    <row r="61" spans="1:17" ht="25.5">
      <c r="A61" s="172">
        <v>60</v>
      </c>
      <c r="B61" s="189" t="s">
        <v>33</v>
      </c>
      <c r="C61" s="178" t="s">
        <v>587</v>
      </c>
      <c r="D61" s="251" t="s">
        <v>606</v>
      </c>
      <c r="E61" s="172" t="s">
        <v>23</v>
      </c>
      <c r="F61" s="179" t="s">
        <v>605</v>
      </c>
      <c r="G61" s="179" t="str">
        <f t="shared" si="16"/>
        <v/>
      </c>
      <c r="H61" s="176" t="str">
        <f t="shared" si="12"/>
        <v>Sun Storage,</v>
      </c>
      <c r="I61" s="172"/>
      <c r="J61" s="172"/>
      <c r="K61" s="180" t="s">
        <v>18</v>
      </c>
      <c r="L61" s="180" t="s">
        <v>18</v>
      </c>
      <c r="M61" s="180" t="s">
        <v>41</v>
      </c>
      <c r="N61" s="172" t="s">
        <v>37</v>
      </c>
      <c r="O61" s="49">
        <f t="shared" si="26"/>
        <v>5.8309518948453007</v>
      </c>
      <c r="P61" s="50" t="str">
        <f t="shared" si="27"/>
        <v>High</v>
      </c>
      <c r="Q61" s="50">
        <f t="shared" si="28"/>
        <v>4</v>
      </c>
    </row>
    <row r="62" spans="1:17">
      <c r="A62" s="172">
        <v>61</v>
      </c>
      <c r="B62" s="189" t="s">
        <v>33</v>
      </c>
      <c r="C62" s="178" t="s">
        <v>587</v>
      </c>
      <c r="D62" s="172" t="s">
        <v>558</v>
      </c>
      <c r="E62" s="172" t="s">
        <v>25</v>
      </c>
      <c r="F62" s="179" t="str">
        <f t="shared" si="15"/>
        <v>N/A</v>
      </c>
      <c r="G62" s="179" t="str">
        <f t="shared" si="16"/>
        <v>N/A</v>
      </c>
      <c r="H62" s="176" t="str">
        <f t="shared" si="12"/>
        <v>N/A,N/A</v>
      </c>
      <c r="I62" s="172"/>
      <c r="J62" s="172"/>
      <c r="K62" s="180" t="s">
        <v>19</v>
      </c>
      <c r="L62" s="180" t="s">
        <v>19</v>
      </c>
      <c r="M62" s="180" t="s">
        <v>18</v>
      </c>
      <c r="N62" s="172"/>
      <c r="O62" s="49">
        <f t="shared" si="26"/>
        <v>4.1231056256176606</v>
      </c>
      <c r="P62" s="50" t="str">
        <f t="shared" si="27"/>
        <v>High</v>
      </c>
      <c r="Q62" s="50">
        <f t="shared" si="28"/>
        <v>4</v>
      </c>
    </row>
    <row r="63" spans="1:17">
      <c r="A63" s="172">
        <v>62</v>
      </c>
      <c r="B63" s="189" t="s">
        <v>33</v>
      </c>
      <c r="C63" s="178" t="s">
        <v>587</v>
      </c>
      <c r="D63" s="172" t="s">
        <v>601</v>
      </c>
      <c r="E63" s="172" t="s">
        <v>24</v>
      </c>
      <c r="F63" s="179" t="str">
        <f t="shared" si="15"/>
        <v>N/A</v>
      </c>
      <c r="G63" s="179" t="str">
        <f t="shared" si="16"/>
        <v>N/A</v>
      </c>
      <c r="H63" s="176" t="str">
        <f t="shared" si="12"/>
        <v>N/A,N/A</v>
      </c>
      <c r="I63" s="172"/>
      <c r="J63" s="172"/>
      <c r="K63" s="180" t="s">
        <v>41</v>
      </c>
      <c r="L63" s="180" t="s">
        <v>19</v>
      </c>
      <c r="M63" s="180" t="s">
        <v>41</v>
      </c>
      <c r="N63" s="172"/>
      <c r="O63" s="49">
        <f t="shared" si="26"/>
        <v>6</v>
      </c>
      <c r="P63" s="50" t="str">
        <f t="shared" si="27"/>
        <v>High</v>
      </c>
      <c r="Q63" s="50">
        <f t="shared" si="28"/>
        <v>4</v>
      </c>
    </row>
    <row r="64" spans="1:17" ht="38.25">
      <c r="A64" s="172">
        <v>63</v>
      </c>
      <c r="B64" s="189" t="s">
        <v>33</v>
      </c>
      <c r="C64" s="178" t="s">
        <v>587</v>
      </c>
      <c r="D64" s="178" t="s">
        <v>602</v>
      </c>
      <c r="E64" s="172" t="s">
        <v>23</v>
      </c>
      <c r="F64" s="179" t="s">
        <v>459</v>
      </c>
      <c r="G64" s="179" t="str">
        <f t="shared" si="16"/>
        <v/>
      </c>
      <c r="H64" s="176" t="str">
        <f t="shared" si="12"/>
        <v>Oracle Database,</v>
      </c>
      <c r="I64" s="172"/>
      <c r="J64" s="172"/>
      <c r="K64" s="180" t="s">
        <v>41</v>
      </c>
      <c r="L64" s="180" t="s">
        <v>18</v>
      </c>
      <c r="M64" s="180" t="s">
        <v>18</v>
      </c>
      <c r="N64" s="172" t="s">
        <v>37</v>
      </c>
      <c r="O64" s="49">
        <f t="shared" si="26"/>
        <v>5.8309518948453007</v>
      </c>
      <c r="P64" s="50" t="str">
        <f t="shared" si="27"/>
        <v>High</v>
      </c>
      <c r="Q64" s="50">
        <f t="shared" si="28"/>
        <v>4</v>
      </c>
    </row>
    <row r="65" spans="1:17">
      <c r="A65" s="278">
        <v>64</v>
      </c>
      <c r="B65" s="189" t="s">
        <v>33</v>
      </c>
      <c r="C65" s="172" t="s">
        <v>695</v>
      </c>
      <c r="D65" s="172" t="s">
        <v>476</v>
      </c>
      <c r="E65" s="172" t="s">
        <v>21</v>
      </c>
      <c r="F65" s="179" t="str">
        <f t="shared" si="15"/>
        <v>N/A</v>
      </c>
      <c r="G65" s="179" t="str">
        <f t="shared" si="16"/>
        <v>N/A</v>
      </c>
      <c r="H65" s="179" t="str">
        <f t="shared" ref="H65" si="29">CONCATENATE(F65,IF(F65="","", ","),G65)</f>
        <v>N/A,N/A</v>
      </c>
      <c r="I65" s="172"/>
      <c r="J65" s="172"/>
      <c r="K65" s="180" t="s">
        <v>17</v>
      </c>
      <c r="L65" s="180" t="s">
        <v>17</v>
      </c>
      <c r="M65" s="180" t="s">
        <v>41</v>
      </c>
      <c r="N65" s="172"/>
      <c r="O65" s="49">
        <f t="shared" ref="O65:O70" si="30">SQRT((LEFT(K65,1)*LEFT(K65,1))+(LEFT(L65,1)*LEFT(L65,1))+(LEFT(M65,1)*LEFT(M65,1)))</f>
        <v>4.2426406871192848</v>
      </c>
      <c r="P65" s="50" t="str">
        <f t="shared" ref="P65:P70" si="31">IF(O65&gt;6,"Very High",IF(O65&gt;4,"High",IF(O65&gt;3,"Medium",IF(O65&gt;2,"Low","Negligible"))))</f>
        <v>High</v>
      </c>
      <c r="Q65" s="50">
        <f t="shared" ref="Q65:Q70" si="32">IF(P65="Negligible", 1,IF(P65="Low",2,IF(P65="Medium",3,IF(P65="High",4,5))))</f>
        <v>4</v>
      </c>
    </row>
    <row r="66" spans="1:17">
      <c r="A66" s="278">
        <v>65</v>
      </c>
      <c r="B66" s="189" t="s">
        <v>33</v>
      </c>
      <c r="C66" s="172" t="s">
        <v>695</v>
      </c>
      <c r="D66" s="172" t="s">
        <v>473</v>
      </c>
      <c r="E66" s="172" t="s">
        <v>24</v>
      </c>
      <c r="F66" s="179" t="str">
        <f t="shared" si="15"/>
        <v>N/A</v>
      </c>
      <c r="G66" s="179" t="str">
        <f t="shared" si="16"/>
        <v>N/A</v>
      </c>
      <c r="H66" s="179" t="str">
        <f t="shared" ref="H66:H73" si="33">CONCATENATE(F66,IF(F66="","", ","),G66)</f>
        <v>N/A,N/A</v>
      </c>
      <c r="I66" s="172"/>
      <c r="J66" s="172"/>
      <c r="K66" s="180" t="s">
        <v>17</v>
      </c>
      <c r="L66" s="180" t="s">
        <v>17</v>
      </c>
      <c r="M66" s="180" t="s">
        <v>41</v>
      </c>
      <c r="N66" s="172"/>
      <c r="O66" s="49">
        <f t="shared" si="30"/>
        <v>4.2426406871192848</v>
      </c>
      <c r="P66" s="50" t="str">
        <f t="shared" si="31"/>
        <v>High</v>
      </c>
      <c r="Q66" s="50">
        <f t="shared" si="32"/>
        <v>4</v>
      </c>
    </row>
    <row r="67" spans="1:17">
      <c r="A67" s="278">
        <v>66</v>
      </c>
      <c r="B67" s="189" t="s">
        <v>33</v>
      </c>
      <c r="C67" s="172" t="s">
        <v>695</v>
      </c>
      <c r="D67" s="172" t="s">
        <v>696</v>
      </c>
      <c r="E67" s="172" t="s">
        <v>25</v>
      </c>
      <c r="F67" s="179" t="str">
        <f t="shared" si="15"/>
        <v>N/A</v>
      </c>
      <c r="G67" s="179" t="str">
        <f t="shared" si="16"/>
        <v>N/A</v>
      </c>
      <c r="H67" s="179" t="str">
        <f t="shared" si="33"/>
        <v>N/A,N/A</v>
      </c>
      <c r="I67" s="172"/>
      <c r="J67" s="172"/>
      <c r="K67" s="180" t="s">
        <v>19</v>
      </c>
      <c r="L67" s="180" t="s">
        <v>19</v>
      </c>
      <c r="M67" s="180" t="s">
        <v>41</v>
      </c>
      <c r="N67" s="172"/>
      <c r="O67" s="49">
        <f t="shared" si="30"/>
        <v>4.8989794855663558</v>
      </c>
      <c r="P67" s="50" t="str">
        <f t="shared" si="31"/>
        <v>High</v>
      </c>
      <c r="Q67" s="50">
        <f t="shared" si="32"/>
        <v>4</v>
      </c>
    </row>
    <row r="68" spans="1:17">
      <c r="A68" s="278">
        <v>67</v>
      </c>
      <c r="B68" s="189" t="s">
        <v>33</v>
      </c>
      <c r="C68" s="172" t="s">
        <v>695</v>
      </c>
      <c r="D68" s="172" t="s">
        <v>697</v>
      </c>
      <c r="E68" s="172" t="s">
        <v>25</v>
      </c>
      <c r="F68" s="179" t="str">
        <f t="shared" si="15"/>
        <v>N/A</v>
      </c>
      <c r="G68" s="179" t="str">
        <f t="shared" si="16"/>
        <v>N/A</v>
      </c>
      <c r="H68" s="179" t="str">
        <f t="shared" si="33"/>
        <v>N/A,N/A</v>
      </c>
      <c r="I68" s="172"/>
      <c r="J68" s="172"/>
      <c r="K68" s="180" t="s">
        <v>19</v>
      </c>
      <c r="L68" s="180" t="s">
        <v>18</v>
      </c>
      <c r="M68" s="180" t="s">
        <v>41</v>
      </c>
      <c r="N68" s="172"/>
      <c r="O68" s="49">
        <f t="shared" si="30"/>
        <v>5.3851648071345037</v>
      </c>
      <c r="P68" s="50" t="str">
        <f t="shared" si="31"/>
        <v>High</v>
      </c>
      <c r="Q68" s="50">
        <f t="shared" si="32"/>
        <v>4</v>
      </c>
    </row>
    <row r="69" spans="1:17">
      <c r="A69" s="278">
        <v>68</v>
      </c>
      <c r="B69" s="189" t="s">
        <v>33</v>
      </c>
      <c r="C69" s="172" t="s">
        <v>695</v>
      </c>
      <c r="D69" s="172" t="s">
        <v>698</v>
      </c>
      <c r="E69" s="172" t="s">
        <v>25</v>
      </c>
      <c r="F69" s="179" t="str">
        <f t="shared" si="15"/>
        <v>N/A</v>
      </c>
      <c r="G69" s="179" t="str">
        <f t="shared" si="16"/>
        <v>N/A</v>
      </c>
      <c r="H69" s="179" t="str">
        <f t="shared" si="33"/>
        <v>N/A,N/A</v>
      </c>
      <c r="I69" s="172"/>
      <c r="J69" s="172"/>
      <c r="K69" s="180" t="s">
        <v>19</v>
      </c>
      <c r="L69" s="180" t="s">
        <v>18</v>
      </c>
      <c r="M69" s="180" t="s">
        <v>41</v>
      </c>
      <c r="N69" s="172"/>
      <c r="O69" s="49">
        <f t="shared" si="30"/>
        <v>5.3851648071345037</v>
      </c>
      <c r="P69" s="50" t="str">
        <f t="shared" si="31"/>
        <v>High</v>
      </c>
      <c r="Q69" s="50">
        <f t="shared" si="32"/>
        <v>4</v>
      </c>
    </row>
    <row r="70" spans="1:17">
      <c r="A70" s="278">
        <v>69</v>
      </c>
      <c r="B70" s="189" t="s">
        <v>33</v>
      </c>
      <c r="C70" s="172" t="s">
        <v>695</v>
      </c>
      <c r="D70" s="172" t="s">
        <v>699</v>
      </c>
      <c r="E70" s="172" t="s">
        <v>25</v>
      </c>
      <c r="F70" s="179" t="str">
        <f t="shared" si="15"/>
        <v>N/A</v>
      </c>
      <c r="G70" s="179" t="str">
        <f t="shared" si="16"/>
        <v>N/A</v>
      </c>
      <c r="H70" s="179" t="str">
        <f t="shared" si="33"/>
        <v>N/A,N/A</v>
      </c>
      <c r="I70" s="172"/>
      <c r="J70" s="172"/>
      <c r="K70" s="180" t="s">
        <v>19</v>
      </c>
      <c r="L70" s="180" t="s">
        <v>18</v>
      </c>
      <c r="M70" s="180" t="s">
        <v>41</v>
      </c>
      <c r="N70" s="172"/>
      <c r="O70" s="49">
        <f t="shared" si="30"/>
        <v>5.3851648071345037</v>
      </c>
      <c r="P70" s="50" t="str">
        <f t="shared" si="31"/>
        <v>High</v>
      </c>
      <c r="Q70" s="50">
        <f t="shared" si="32"/>
        <v>4</v>
      </c>
    </row>
    <row r="71" spans="1:17">
      <c r="A71" s="278">
        <v>70</v>
      </c>
      <c r="B71" s="189" t="s">
        <v>33</v>
      </c>
      <c r="C71" s="172" t="s">
        <v>695</v>
      </c>
      <c r="D71" s="172" t="s">
        <v>700</v>
      </c>
      <c r="E71" s="172" t="s">
        <v>23</v>
      </c>
      <c r="F71" s="178" t="str">
        <f t="shared" si="15"/>
        <v/>
      </c>
      <c r="G71" s="178" t="str">
        <f t="shared" si="16"/>
        <v/>
      </c>
      <c r="H71" s="178" t="str">
        <f t="shared" si="33"/>
        <v/>
      </c>
      <c r="I71" s="172"/>
      <c r="J71" s="172"/>
      <c r="K71" s="180" t="s">
        <v>19</v>
      </c>
      <c r="L71" s="180" t="s">
        <v>18</v>
      </c>
      <c r="M71" s="180" t="s">
        <v>18</v>
      </c>
      <c r="N71" s="172" t="s">
        <v>20</v>
      </c>
      <c r="O71" s="49">
        <f t="shared" ref="O71:O73" si="34">SQRT((LEFT(K71,1)*LEFT(K71,1))+(LEFT(L71,1)*LEFT(L71,1))+(LEFT(M71,1)*LEFT(M71,1)))</f>
        <v>4.6904157598234297</v>
      </c>
      <c r="P71" s="50" t="str">
        <f t="shared" ref="P71:P73" si="35">IF(O71&gt;6,"Very High",IF(O71&gt;4,"High",IF(O71&gt;3,"Medium",IF(O71&gt;2,"Low","Negligible"))))</f>
        <v>High</v>
      </c>
      <c r="Q71" s="50">
        <f t="shared" ref="Q71:Q73" si="36">IF(P71="Negligible", 1,IF(P71="Low",2,IF(P71="Medium",3,IF(P71="High",4,5))))</f>
        <v>4</v>
      </c>
    </row>
    <row r="72" spans="1:17">
      <c r="A72" s="172">
        <v>71</v>
      </c>
      <c r="B72" s="189" t="s">
        <v>33</v>
      </c>
      <c r="C72" s="172" t="s">
        <v>695</v>
      </c>
      <c r="D72" s="172" t="s">
        <v>701</v>
      </c>
      <c r="E72" s="172" t="s">
        <v>23</v>
      </c>
      <c r="F72" s="178" t="str">
        <f t="shared" si="15"/>
        <v/>
      </c>
      <c r="G72" s="178" t="str">
        <f t="shared" si="16"/>
        <v/>
      </c>
      <c r="H72" s="178" t="str">
        <f t="shared" si="33"/>
        <v/>
      </c>
      <c r="I72" s="172"/>
      <c r="J72" s="172"/>
      <c r="K72" s="180" t="s">
        <v>18</v>
      </c>
      <c r="L72" s="180" t="s">
        <v>18</v>
      </c>
      <c r="M72" s="180" t="s">
        <v>41</v>
      </c>
      <c r="N72" s="172"/>
      <c r="O72" s="49">
        <f t="shared" si="34"/>
        <v>5.8309518948453007</v>
      </c>
      <c r="P72" s="289" t="str">
        <f t="shared" si="35"/>
        <v>High</v>
      </c>
      <c r="Q72" s="289">
        <f t="shared" si="36"/>
        <v>4</v>
      </c>
    </row>
    <row r="73" spans="1:17">
      <c r="A73" s="172">
        <v>72</v>
      </c>
      <c r="B73" s="189" t="s">
        <v>33</v>
      </c>
      <c r="C73" s="172" t="s">
        <v>695</v>
      </c>
      <c r="D73" s="172" t="s">
        <v>702</v>
      </c>
      <c r="E73" s="172" t="s">
        <v>23</v>
      </c>
      <c r="F73" s="178" t="str">
        <f t="shared" si="15"/>
        <v/>
      </c>
      <c r="G73" s="178" t="str">
        <f t="shared" si="16"/>
        <v/>
      </c>
      <c r="H73" s="178" t="str">
        <f t="shared" si="33"/>
        <v/>
      </c>
      <c r="I73" s="172"/>
      <c r="J73" s="172"/>
      <c r="K73" s="180" t="s">
        <v>18</v>
      </c>
      <c r="L73" s="180" t="s">
        <v>18</v>
      </c>
      <c r="M73" s="180" t="s">
        <v>41</v>
      </c>
      <c r="N73" s="172"/>
      <c r="O73" s="49">
        <f t="shared" si="34"/>
        <v>5.8309518948453007</v>
      </c>
      <c r="P73" s="289" t="str">
        <f t="shared" si="35"/>
        <v>High</v>
      </c>
      <c r="Q73" s="289">
        <f t="shared" si="36"/>
        <v>4</v>
      </c>
    </row>
    <row r="74" spans="1:17" ht="25.5">
      <c r="A74" s="172">
        <v>73</v>
      </c>
      <c r="B74" s="189" t="s">
        <v>33</v>
      </c>
      <c r="C74" s="172" t="s">
        <v>703</v>
      </c>
      <c r="D74" s="178" t="s">
        <v>704</v>
      </c>
      <c r="E74" s="175" t="s">
        <v>25</v>
      </c>
      <c r="F74" s="179" t="str">
        <f t="shared" si="15"/>
        <v>N/A</v>
      </c>
      <c r="G74" s="179" t="str">
        <f t="shared" si="16"/>
        <v>N/A</v>
      </c>
      <c r="H74" s="179" t="str">
        <f t="shared" ref="H74" si="37">CONCATENATE(F74,IF(F74="","", ","),G74)</f>
        <v>N/A,N/A</v>
      </c>
      <c r="I74" s="172"/>
      <c r="J74" s="172"/>
      <c r="K74" s="180" t="s">
        <v>19</v>
      </c>
      <c r="L74" s="180" t="s">
        <v>18</v>
      </c>
      <c r="M74" s="180" t="s">
        <v>41</v>
      </c>
      <c r="N74" s="172"/>
      <c r="O74" s="49">
        <f t="shared" ref="O74:O86" si="38">SQRT((LEFT(K74,1)*LEFT(K74,1))+(LEFT(L74,1)*LEFT(L74,1))+(LEFT(M74,1)*LEFT(M74,1)))</f>
        <v>5.3851648071345037</v>
      </c>
      <c r="P74" s="50" t="str">
        <f t="shared" ref="P74:P86" si="39">IF(O74&gt;6,"Very High",IF(O74&gt;4,"High",IF(O74&gt;3,"Medium",IF(O74&gt;2,"Low","Negligible"))))</f>
        <v>High</v>
      </c>
      <c r="Q74" s="50">
        <f t="shared" ref="Q74:Q86" si="40">IF(P74="Negligible", 1,IF(P74="Low",2,IF(P74="Medium",3,IF(P74="High",4,5))))</f>
        <v>4</v>
      </c>
    </row>
    <row r="75" spans="1:17" ht="25.5">
      <c r="A75" s="172">
        <v>74</v>
      </c>
      <c r="B75" s="189" t="s">
        <v>33</v>
      </c>
      <c r="C75" s="172" t="s">
        <v>703</v>
      </c>
      <c r="D75" s="178" t="s">
        <v>705</v>
      </c>
      <c r="E75" s="175" t="s">
        <v>25</v>
      </c>
      <c r="F75" s="179" t="str">
        <f t="shared" si="15"/>
        <v>N/A</v>
      </c>
      <c r="G75" s="179" t="str">
        <f t="shared" si="16"/>
        <v>N/A</v>
      </c>
      <c r="H75" s="179" t="str">
        <f t="shared" ref="H75:H86" si="41">CONCATENATE(F75,IF(F75="","", ","),G75)</f>
        <v>N/A,N/A</v>
      </c>
      <c r="I75" s="172"/>
      <c r="J75" s="172"/>
      <c r="K75" s="180" t="s">
        <v>19</v>
      </c>
      <c r="L75" s="180" t="s">
        <v>18</v>
      </c>
      <c r="M75" s="180" t="s">
        <v>41</v>
      </c>
      <c r="N75" s="172"/>
      <c r="O75" s="49">
        <f t="shared" si="38"/>
        <v>5.3851648071345037</v>
      </c>
      <c r="P75" s="50" t="str">
        <f t="shared" si="39"/>
        <v>High</v>
      </c>
      <c r="Q75" s="50">
        <f t="shared" si="40"/>
        <v>4</v>
      </c>
    </row>
    <row r="76" spans="1:17">
      <c r="A76" s="172">
        <v>75</v>
      </c>
      <c r="B76" s="189" t="s">
        <v>33</v>
      </c>
      <c r="C76" s="172" t="s">
        <v>703</v>
      </c>
      <c r="D76" s="172" t="s">
        <v>706</v>
      </c>
      <c r="E76" s="175" t="s">
        <v>25</v>
      </c>
      <c r="F76" s="179" t="str">
        <f t="shared" si="15"/>
        <v>N/A</v>
      </c>
      <c r="G76" s="179" t="str">
        <f t="shared" si="16"/>
        <v>N/A</v>
      </c>
      <c r="H76" s="179" t="str">
        <f t="shared" si="41"/>
        <v>N/A,N/A</v>
      </c>
      <c r="I76" s="172"/>
      <c r="J76" s="172"/>
      <c r="K76" s="180" t="s">
        <v>19</v>
      </c>
      <c r="L76" s="180" t="s">
        <v>18</v>
      </c>
      <c r="M76" s="180" t="s">
        <v>41</v>
      </c>
      <c r="N76" s="172"/>
      <c r="O76" s="49">
        <f t="shared" si="38"/>
        <v>5.3851648071345037</v>
      </c>
      <c r="P76" s="50" t="str">
        <f t="shared" si="39"/>
        <v>High</v>
      </c>
      <c r="Q76" s="50">
        <f t="shared" si="40"/>
        <v>4</v>
      </c>
    </row>
    <row r="77" spans="1:17" ht="25.5">
      <c r="A77" s="172">
        <v>76</v>
      </c>
      <c r="B77" s="189" t="s">
        <v>33</v>
      </c>
      <c r="C77" s="172" t="s">
        <v>703</v>
      </c>
      <c r="D77" s="178" t="s">
        <v>707</v>
      </c>
      <c r="E77" s="175" t="s">
        <v>25</v>
      </c>
      <c r="F77" s="179" t="str">
        <f t="shared" si="15"/>
        <v>N/A</v>
      </c>
      <c r="G77" s="179" t="str">
        <f t="shared" si="16"/>
        <v>N/A</v>
      </c>
      <c r="H77" s="179" t="str">
        <f t="shared" si="41"/>
        <v>N/A,N/A</v>
      </c>
      <c r="I77" s="172"/>
      <c r="J77" s="172"/>
      <c r="K77" s="180" t="s">
        <v>19</v>
      </c>
      <c r="L77" s="180" t="s">
        <v>18</v>
      </c>
      <c r="M77" s="180" t="s">
        <v>41</v>
      </c>
      <c r="N77" s="172"/>
      <c r="O77" s="49">
        <f t="shared" si="38"/>
        <v>5.3851648071345037</v>
      </c>
      <c r="P77" s="50" t="str">
        <f t="shared" si="39"/>
        <v>High</v>
      </c>
      <c r="Q77" s="50">
        <f t="shared" si="40"/>
        <v>4</v>
      </c>
    </row>
    <row r="78" spans="1:17">
      <c r="A78" s="172">
        <v>77</v>
      </c>
      <c r="B78" s="189" t="s">
        <v>33</v>
      </c>
      <c r="C78" s="172" t="s">
        <v>703</v>
      </c>
      <c r="D78" s="172" t="s">
        <v>708</v>
      </c>
      <c r="E78" s="175" t="s">
        <v>30</v>
      </c>
      <c r="F78" s="179" t="str">
        <f t="shared" si="15"/>
        <v>N/A</v>
      </c>
      <c r="G78" s="179" t="str">
        <f t="shared" si="16"/>
        <v>N/A</v>
      </c>
      <c r="H78" s="179" t="str">
        <f t="shared" si="41"/>
        <v>N/A,N/A</v>
      </c>
      <c r="I78" s="172"/>
      <c r="J78" s="172"/>
      <c r="K78" s="180" t="s">
        <v>19</v>
      </c>
      <c r="L78" s="180" t="s">
        <v>18</v>
      </c>
      <c r="M78" s="180" t="s">
        <v>41</v>
      </c>
      <c r="N78" s="172"/>
      <c r="O78" s="49">
        <f t="shared" si="38"/>
        <v>5.3851648071345037</v>
      </c>
      <c r="P78" s="50" t="str">
        <f t="shared" si="39"/>
        <v>High</v>
      </c>
      <c r="Q78" s="50">
        <f t="shared" si="40"/>
        <v>4</v>
      </c>
    </row>
    <row r="79" spans="1:17">
      <c r="A79" s="172">
        <v>78</v>
      </c>
      <c r="B79" s="189" t="s">
        <v>33</v>
      </c>
      <c r="C79" s="172" t="s">
        <v>703</v>
      </c>
      <c r="D79" s="172" t="s">
        <v>710</v>
      </c>
      <c r="E79" s="175" t="s">
        <v>23</v>
      </c>
      <c r="F79" s="179" t="str">
        <f t="shared" si="15"/>
        <v/>
      </c>
      <c r="G79" s="179" t="str">
        <f t="shared" si="16"/>
        <v/>
      </c>
      <c r="H79" s="179" t="str">
        <f t="shared" si="41"/>
        <v/>
      </c>
      <c r="I79" s="172"/>
      <c r="J79" s="172"/>
      <c r="K79" s="180" t="s">
        <v>18</v>
      </c>
      <c r="L79" s="180" t="s">
        <v>18</v>
      </c>
      <c r="M79" s="180" t="s">
        <v>41</v>
      </c>
      <c r="N79" s="172" t="s">
        <v>37</v>
      </c>
      <c r="O79" s="49">
        <f t="shared" si="38"/>
        <v>5.8309518948453007</v>
      </c>
      <c r="P79" s="50" t="str">
        <f t="shared" si="39"/>
        <v>High</v>
      </c>
      <c r="Q79" s="50">
        <f t="shared" si="40"/>
        <v>4</v>
      </c>
    </row>
    <row r="80" spans="1:17" ht="38.25">
      <c r="A80" s="172">
        <v>79</v>
      </c>
      <c r="B80" s="189" t="s">
        <v>33</v>
      </c>
      <c r="C80" s="172" t="s">
        <v>703</v>
      </c>
      <c r="D80" s="178" t="s">
        <v>709</v>
      </c>
      <c r="E80" s="175" t="s">
        <v>25</v>
      </c>
      <c r="F80" s="179" t="str">
        <f t="shared" si="15"/>
        <v>N/A</v>
      </c>
      <c r="G80" s="179" t="str">
        <f t="shared" si="16"/>
        <v>N/A</v>
      </c>
      <c r="H80" s="179" t="str">
        <f t="shared" si="41"/>
        <v>N/A,N/A</v>
      </c>
      <c r="I80" s="172"/>
      <c r="J80" s="172"/>
      <c r="K80" s="180" t="s">
        <v>19</v>
      </c>
      <c r="L80" s="180" t="s">
        <v>18</v>
      </c>
      <c r="M80" s="180" t="s">
        <v>41</v>
      </c>
      <c r="N80" s="172"/>
      <c r="O80" s="49">
        <f t="shared" si="38"/>
        <v>5.3851648071345037</v>
      </c>
      <c r="P80" s="50" t="str">
        <f t="shared" si="39"/>
        <v>High</v>
      </c>
      <c r="Q80" s="50">
        <f t="shared" si="40"/>
        <v>4</v>
      </c>
    </row>
    <row r="81" spans="1:17">
      <c r="A81" s="172">
        <v>80</v>
      </c>
      <c r="B81" s="189" t="s">
        <v>33</v>
      </c>
      <c r="C81" s="172" t="s">
        <v>703</v>
      </c>
      <c r="D81" s="172" t="s">
        <v>711</v>
      </c>
      <c r="E81" s="175" t="s">
        <v>23</v>
      </c>
      <c r="F81" s="179" t="str">
        <f t="shared" si="15"/>
        <v/>
      </c>
      <c r="G81" s="179" t="str">
        <f t="shared" si="16"/>
        <v/>
      </c>
      <c r="H81" s="179" t="str">
        <f t="shared" si="41"/>
        <v/>
      </c>
      <c r="I81" s="172"/>
      <c r="J81" s="172"/>
      <c r="K81" s="180" t="s">
        <v>18</v>
      </c>
      <c r="L81" s="180" t="s">
        <v>18</v>
      </c>
      <c r="M81" s="180" t="s">
        <v>18</v>
      </c>
      <c r="N81" s="172" t="s">
        <v>37</v>
      </c>
      <c r="O81" s="49">
        <f t="shared" si="38"/>
        <v>5.196152422706632</v>
      </c>
      <c r="P81" s="50" t="str">
        <f t="shared" si="39"/>
        <v>High</v>
      </c>
      <c r="Q81" s="50">
        <f t="shared" si="40"/>
        <v>4</v>
      </c>
    </row>
    <row r="82" spans="1:17">
      <c r="A82" s="172">
        <v>81</v>
      </c>
      <c r="B82" s="189" t="s">
        <v>33</v>
      </c>
      <c r="C82" s="172" t="s">
        <v>703</v>
      </c>
      <c r="D82" s="172" t="s">
        <v>551</v>
      </c>
      <c r="E82" s="175" t="s">
        <v>21</v>
      </c>
      <c r="F82" s="179" t="str">
        <f t="shared" si="15"/>
        <v>N/A</v>
      </c>
      <c r="G82" s="179" t="str">
        <f t="shared" si="16"/>
        <v>N/A</v>
      </c>
      <c r="H82" s="179" t="str">
        <f t="shared" si="41"/>
        <v>N/A,N/A</v>
      </c>
      <c r="I82" s="172"/>
      <c r="J82" s="172"/>
      <c r="K82" s="180" t="s">
        <v>17</v>
      </c>
      <c r="L82" s="180" t="s">
        <v>17</v>
      </c>
      <c r="M82" s="180" t="s">
        <v>41</v>
      </c>
      <c r="N82" s="172"/>
      <c r="O82" s="49">
        <f t="shared" si="38"/>
        <v>4.2426406871192848</v>
      </c>
      <c r="P82" s="50" t="str">
        <f t="shared" si="39"/>
        <v>High</v>
      </c>
      <c r="Q82" s="50">
        <f t="shared" si="40"/>
        <v>4</v>
      </c>
    </row>
    <row r="83" spans="1:17">
      <c r="A83" s="172">
        <v>82</v>
      </c>
      <c r="B83" s="189" t="s">
        <v>33</v>
      </c>
      <c r="C83" s="172" t="s">
        <v>703</v>
      </c>
      <c r="D83" s="172" t="s">
        <v>588</v>
      </c>
      <c r="E83" s="175" t="s">
        <v>21</v>
      </c>
      <c r="F83" s="179" t="str">
        <f t="shared" si="15"/>
        <v>N/A</v>
      </c>
      <c r="G83" s="179" t="str">
        <f t="shared" si="16"/>
        <v>N/A</v>
      </c>
      <c r="H83" s="179" t="str">
        <f t="shared" si="41"/>
        <v>N/A,N/A</v>
      </c>
      <c r="I83" s="172"/>
      <c r="J83" s="172"/>
      <c r="K83" s="180" t="s">
        <v>17</v>
      </c>
      <c r="L83" s="180" t="s">
        <v>17</v>
      </c>
      <c r="M83" s="180" t="s">
        <v>41</v>
      </c>
      <c r="N83" s="172"/>
      <c r="O83" s="49">
        <f t="shared" si="38"/>
        <v>4.2426406871192848</v>
      </c>
      <c r="P83" s="50" t="str">
        <f t="shared" si="39"/>
        <v>High</v>
      </c>
      <c r="Q83" s="50">
        <f t="shared" si="40"/>
        <v>4</v>
      </c>
    </row>
    <row r="84" spans="1:17">
      <c r="A84" s="172">
        <v>83</v>
      </c>
      <c r="B84" s="189" t="s">
        <v>33</v>
      </c>
      <c r="C84" s="172" t="s">
        <v>703</v>
      </c>
      <c r="D84" s="172" t="s">
        <v>702</v>
      </c>
      <c r="E84" s="175" t="s">
        <v>23</v>
      </c>
      <c r="F84" s="179" t="str">
        <f t="shared" si="15"/>
        <v/>
      </c>
      <c r="G84" s="179" t="str">
        <f t="shared" si="16"/>
        <v/>
      </c>
      <c r="H84" s="179" t="str">
        <f t="shared" si="41"/>
        <v/>
      </c>
      <c r="I84" s="172"/>
      <c r="J84" s="172"/>
      <c r="K84" s="180" t="s">
        <v>18</v>
      </c>
      <c r="L84" s="180" t="s">
        <v>18</v>
      </c>
      <c r="M84" s="180" t="s">
        <v>41</v>
      </c>
      <c r="N84" s="172" t="s">
        <v>37</v>
      </c>
      <c r="O84" s="49">
        <f t="shared" si="38"/>
        <v>5.8309518948453007</v>
      </c>
      <c r="P84" s="50" t="str">
        <f t="shared" si="39"/>
        <v>High</v>
      </c>
      <c r="Q84" s="50">
        <f t="shared" si="40"/>
        <v>4</v>
      </c>
    </row>
    <row r="85" spans="1:17">
      <c r="A85" s="172">
        <v>84</v>
      </c>
      <c r="B85" s="189" t="s">
        <v>33</v>
      </c>
      <c r="C85" s="172" t="s">
        <v>703</v>
      </c>
      <c r="D85" s="172" t="s">
        <v>712</v>
      </c>
      <c r="E85" s="175" t="s">
        <v>24</v>
      </c>
      <c r="F85" s="179" t="str">
        <f t="shared" ref="F85:G90" si="42">IF($E85="Electronic","",IF($E85="Paper","","N/A"))</f>
        <v>N/A</v>
      </c>
      <c r="G85" s="179" t="str">
        <f t="shared" si="42"/>
        <v>N/A</v>
      </c>
      <c r="H85" s="179" t="str">
        <f t="shared" si="41"/>
        <v>N/A,N/A</v>
      </c>
      <c r="I85" s="172"/>
      <c r="J85" s="172"/>
      <c r="K85" s="180" t="s">
        <v>18</v>
      </c>
      <c r="L85" s="180" t="s">
        <v>19</v>
      </c>
      <c r="M85" s="180" t="s">
        <v>18</v>
      </c>
      <c r="N85" s="172"/>
      <c r="O85" s="49">
        <f t="shared" si="38"/>
        <v>4.6904157598234297</v>
      </c>
      <c r="P85" s="50" t="str">
        <f t="shared" si="39"/>
        <v>High</v>
      </c>
      <c r="Q85" s="50">
        <f t="shared" si="40"/>
        <v>4</v>
      </c>
    </row>
    <row r="86" spans="1:17">
      <c r="A86" s="172">
        <v>85</v>
      </c>
      <c r="B86" s="189" t="s">
        <v>33</v>
      </c>
      <c r="C86" s="172" t="s">
        <v>714</v>
      </c>
      <c r="D86" s="172" t="s">
        <v>715</v>
      </c>
      <c r="E86" s="175" t="s">
        <v>30</v>
      </c>
      <c r="F86" s="179" t="str">
        <f t="shared" si="42"/>
        <v>N/A</v>
      </c>
      <c r="G86" s="179" t="str">
        <f t="shared" si="42"/>
        <v>N/A</v>
      </c>
      <c r="H86" s="179" t="str">
        <f t="shared" si="41"/>
        <v>N/A,N/A</v>
      </c>
      <c r="I86" s="172"/>
      <c r="J86" s="172"/>
      <c r="K86" s="180" t="s">
        <v>19</v>
      </c>
      <c r="L86" s="180" t="s">
        <v>19</v>
      </c>
      <c r="M86" s="180" t="s">
        <v>41</v>
      </c>
      <c r="N86" s="172"/>
      <c r="O86" s="49">
        <f t="shared" si="38"/>
        <v>4.8989794855663558</v>
      </c>
      <c r="P86" s="50" t="str">
        <f t="shared" si="39"/>
        <v>High</v>
      </c>
      <c r="Q86" s="50">
        <f t="shared" si="40"/>
        <v>4</v>
      </c>
    </row>
    <row r="87" spans="1:17">
      <c r="A87" s="172">
        <v>86</v>
      </c>
      <c r="B87" s="189" t="s">
        <v>33</v>
      </c>
      <c r="C87" s="172" t="s">
        <v>714</v>
      </c>
      <c r="D87" s="172" t="s">
        <v>716</v>
      </c>
      <c r="E87" s="175" t="s">
        <v>30</v>
      </c>
      <c r="F87" s="179" t="str">
        <f t="shared" si="42"/>
        <v>N/A</v>
      </c>
      <c r="G87" s="179" t="str">
        <f t="shared" si="42"/>
        <v>N/A</v>
      </c>
      <c r="H87" s="179" t="str">
        <f t="shared" ref="H87:H90" si="43">CONCATENATE(F87,IF(F87="","", ","),G87)</f>
        <v>N/A,N/A</v>
      </c>
      <c r="I87" s="172"/>
      <c r="J87" s="172"/>
      <c r="K87" s="180" t="s">
        <v>19</v>
      </c>
      <c r="L87" s="180" t="s">
        <v>19</v>
      </c>
      <c r="M87" s="180" t="s">
        <v>41</v>
      </c>
      <c r="N87" s="172"/>
      <c r="O87" s="49">
        <f t="shared" ref="O87:O90" si="44">SQRT((LEFT(K87,1)*LEFT(K87,1))+(LEFT(L87,1)*LEFT(L87,1))+(LEFT(M87,1)*LEFT(M87,1)))</f>
        <v>4.8989794855663558</v>
      </c>
      <c r="P87" s="50" t="str">
        <f t="shared" ref="P87:P90" si="45">IF(O87&gt;6,"Very High",IF(O87&gt;4,"High",IF(O87&gt;3,"Medium",IF(O87&gt;2,"Low","Negligible"))))</f>
        <v>High</v>
      </c>
      <c r="Q87" s="50">
        <f t="shared" ref="Q87:Q90" si="46">IF(P87="Negligible", 1,IF(P87="Low",2,IF(P87="Medium",3,IF(P87="High",4,5))))</f>
        <v>4</v>
      </c>
    </row>
    <row r="88" spans="1:17">
      <c r="A88" s="172">
        <v>87</v>
      </c>
      <c r="B88" s="189" t="s">
        <v>33</v>
      </c>
      <c r="C88" s="172" t="s">
        <v>714</v>
      </c>
      <c r="D88" s="172" t="s">
        <v>473</v>
      </c>
      <c r="E88" s="175" t="s">
        <v>24</v>
      </c>
      <c r="F88" s="179" t="str">
        <f t="shared" si="42"/>
        <v>N/A</v>
      </c>
      <c r="G88" s="179" t="str">
        <f t="shared" si="42"/>
        <v>N/A</v>
      </c>
      <c r="H88" s="179" t="str">
        <f t="shared" si="43"/>
        <v>N/A,N/A</v>
      </c>
      <c r="I88" s="172"/>
      <c r="J88" s="172"/>
      <c r="K88" s="180" t="s">
        <v>19</v>
      </c>
      <c r="L88" s="180" t="s">
        <v>19</v>
      </c>
      <c r="M88" s="180" t="s">
        <v>41</v>
      </c>
      <c r="N88" s="172"/>
      <c r="O88" s="49">
        <f t="shared" si="44"/>
        <v>4.8989794855663558</v>
      </c>
      <c r="P88" s="50" t="str">
        <f t="shared" si="45"/>
        <v>High</v>
      </c>
      <c r="Q88" s="50">
        <f t="shared" si="46"/>
        <v>4</v>
      </c>
    </row>
    <row r="89" spans="1:17">
      <c r="A89" s="172">
        <v>88</v>
      </c>
      <c r="B89" s="189" t="s">
        <v>33</v>
      </c>
      <c r="C89" s="172" t="s">
        <v>714</v>
      </c>
      <c r="D89" s="172" t="s">
        <v>551</v>
      </c>
      <c r="E89" s="175" t="s">
        <v>21</v>
      </c>
      <c r="F89" s="179" t="str">
        <f t="shared" si="42"/>
        <v>N/A</v>
      </c>
      <c r="G89" s="179" t="str">
        <f t="shared" si="42"/>
        <v>N/A</v>
      </c>
      <c r="H89" s="179" t="str">
        <f t="shared" si="43"/>
        <v>N/A,N/A</v>
      </c>
      <c r="I89" s="172"/>
      <c r="J89" s="172"/>
      <c r="K89" s="180" t="s">
        <v>17</v>
      </c>
      <c r="L89" s="180" t="s">
        <v>17</v>
      </c>
      <c r="M89" s="180" t="s">
        <v>41</v>
      </c>
      <c r="N89" s="172"/>
      <c r="O89" s="49">
        <f t="shared" si="44"/>
        <v>4.2426406871192848</v>
      </c>
      <c r="P89" s="50" t="str">
        <f t="shared" si="45"/>
        <v>High</v>
      </c>
      <c r="Q89" s="50">
        <f t="shared" si="46"/>
        <v>4</v>
      </c>
    </row>
    <row r="90" spans="1:17">
      <c r="A90" s="172">
        <v>89</v>
      </c>
      <c r="B90" s="189" t="s">
        <v>33</v>
      </c>
      <c r="C90" s="172" t="s">
        <v>714</v>
      </c>
      <c r="D90" s="172" t="s">
        <v>717</v>
      </c>
      <c r="E90" s="175" t="s">
        <v>23</v>
      </c>
      <c r="F90" s="179" t="str">
        <f t="shared" si="42"/>
        <v/>
      </c>
      <c r="G90" s="179" t="str">
        <f t="shared" si="42"/>
        <v/>
      </c>
      <c r="H90" s="179" t="str">
        <f t="shared" si="43"/>
        <v/>
      </c>
      <c r="I90" s="172"/>
      <c r="J90" s="172"/>
      <c r="K90" s="180" t="s">
        <v>18</v>
      </c>
      <c r="L90" s="180" t="s">
        <v>18</v>
      </c>
      <c r="M90" s="180" t="s">
        <v>18</v>
      </c>
      <c r="N90" s="172" t="s">
        <v>20</v>
      </c>
      <c r="O90" s="49">
        <f t="shared" si="44"/>
        <v>5.196152422706632</v>
      </c>
      <c r="P90" s="50" t="str">
        <f t="shared" si="45"/>
        <v>High</v>
      </c>
      <c r="Q90" s="50">
        <f t="shared" si="46"/>
        <v>4</v>
      </c>
    </row>
  </sheetData>
  <sheetProtection formatCells="0" selectLockedCells="1"/>
  <autoFilter ref="A2:Q64"/>
  <dataConsolidate/>
  <conditionalFormatting sqref="G61:G64 F33:G33 H10:H52 F3:H32 F4:F64 G20:H61 H60:H64">
    <cfRule type="containsText" dxfId="25" priority="113" stopIfTrue="1" operator="containsText" text="N/A">
      <formula>NOT(ISERROR(SEARCH("N/A",F3)))</formula>
    </cfRule>
  </conditionalFormatting>
  <conditionalFormatting sqref="G61:G64 F33:G33 H10:H52 F3:H32 F4:F64 G20:H61 H60:H64">
    <cfRule type="containsText" dxfId="24" priority="112" stopIfTrue="1" operator="containsText" text="N/A">
      <formula>NOT(ISERROR(SEARCH("N/A",F3)))</formula>
    </cfRule>
  </conditionalFormatting>
  <conditionalFormatting sqref="N3">
    <cfRule type="expression" priority="37">
      <formula>IF($E3="Paper",,NA)</formula>
    </cfRule>
  </conditionalFormatting>
  <conditionalFormatting sqref="N4:N12">
    <cfRule type="expression" priority="36">
      <formula>IF($E4="Paper",,NA)</formula>
    </cfRule>
  </conditionalFormatting>
  <conditionalFormatting sqref="N5">
    <cfRule type="expression" priority="34">
      <formula>IF($E5="Paper",,"NA")</formula>
    </cfRule>
  </conditionalFormatting>
  <conditionalFormatting sqref="N6">
    <cfRule type="expression" priority="33">
      <formula>IF($E6="Paper",,"NA")</formula>
    </cfRule>
  </conditionalFormatting>
  <conditionalFormatting sqref="N7">
    <cfRule type="expression" priority="32">
      <formula>IF($E7="Paper",,"NA")</formula>
    </cfRule>
  </conditionalFormatting>
  <conditionalFormatting sqref="N8">
    <cfRule type="expression" priority="31">
      <formula>IF($E8="Paper",,"NA")</formula>
    </cfRule>
  </conditionalFormatting>
  <conditionalFormatting sqref="N9">
    <cfRule type="expression" priority="30">
      <formula>IF($E9="Paper",,"NA")</formula>
    </cfRule>
  </conditionalFormatting>
  <conditionalFormatting sqref="N10">
    <cfRule type="expression" priority="29">
      <formula>IF($E10="Paper",,"NA")</formula>
    </cfRule>
  </conditionalFormatting>
  <conditionalFormatting sqref="N11">
    <cfRule type="expression" priority="28">
      <formula>IF($E11="Paper",,"NA")</formula>
    </cfRule>
  </conditionalFormatting>
  <conditionalFormatting sqref="N12">
    <cfRule type="expression" priority="27">
      <formula>IF($E12="Paper",,"NA")</formula>
    </cfRule>
  </conditionalFormatting>
  <conditionalFormatting sqref="N14">
    <cfRule type="expression" priority="26">
      <formula>IF($E14="Paper",,NA)</formula>
    </cfRule>
  </conditionalFormatting>
  <conditionalFormatting sqref="N14">
    <cfRule type="expression" priority="25">
      <formula>IF($E14="Paper",,"NA")</formula>
    </cfRule>
  </conditionalFormatting>
  <conditionalFormatting sqref="N15">
    <cfRule type="expression" priority="24">
      <formula>IF($E15="Paper",,NA)</formula>
    </cfRule>
  </conditionalFormatting>
  <conditionalFormatting sqref="N15">
    <cfRule type="expression" priority="23">
      <formula>IF($E15="Paper",,"NA")</formula>
    </cfRule>
  </conditionalFormatting>
  <conditionalFormatting sqref="N16">
    <cfRule type="expression" priority="22">
      <formula>IF($E16="Paper",,NA)</formula>
    </cfRule>
  </conditionalFormatting>
  <conditionalFormatting sqref="N16">
    <cfRule type="expression" priority="21">
      <formula>IF($E16="Paper",,"NA")</formula>
    </cfRule>
  </conditionalFormatting>
  <conditionalFormatting sqref="N17">
    <cfRule type="expression" priority="20">
      <formula>IF($E17="Paper",,NA)</formula>
    </cfRule>
  </conditionalFormatting>
  <conditionalFormatting sqref="N17">
    <cfRule type="expression" priority="19">
      <formula>IF($E17="Paper",,"NA")</formula>
    </cfRule>
  </conditionalFormatting>
  <conditionalFormatting sqref="N18">
    <cfRule type="expression" priority="18">
      <formula>IF($E18="Paper",,NA)</formula>
    </cfRule>
  </conditionalFormatting>
  <conditionalFormatting sqref="N18">
    <cfRule type="expression" priority="17">
      <formula>IF($E18="Paper",,"NA")</formula>
    </cfRule>
  </conditionalFormatting>
  <conditionalFormatting sqref="N19">
    <cfRule type="expression" priority="16">
      <formula>IF($E19="Paper",,NA)</formula>
    </cfRule>
  </conditionalFormatting>
  <conditionalFormatting sqref="N19">
    <cfRule type="expression" priority="15">
      <formula>IF($E19="Paper",,"NA")</formula>
    </cfRule>
  </conditionalFormatting>
  <conditionalFormatting sqref="N20">
    <cfRule type="expression" priority="14">
      <formula>IF($E20="Paper",,NA)</formula>
    </cfRule>
  </conditionalFormatting>
  <conditionalFormatting sqref="N20">
    <cfRule type="expression" priority="13">
      <formula>IF($E20="Paper",,"NA")</formula>
    </cfRule>
  </conditionalFormatting>
  <conditionalFormatting sqref="N22">
    <cfRule type="expression" priority="12">
      <formula>IF($E22="Paper",,NA)</formula>
    </cfRule>
  </conditionalFormatting>
  <conditionalFormatting sqref="N22">
    <cfRule type="expression" priority="11">
      <formula>IF($E22="Paper",,"NA")</formula>
    </cfRule>
  </conditionalFormatting>
  <conditionalFormatting sqref="N25">
    <cfRule type="expression" priority="10">
      <formula>IF($E25="Paper",,NA)</formula>
    </cfRule>
  </conditionalFormatting>
  <conditionalFormatting sqref="N25">
    <cfRule type="expression" priority="9">
      <formula>IF($E25="Paper",,"NA")</formula>
    </cfRule>
  </conditionalFormatting>
  <conditionalFormatting sqref="N57">
    <cfRule type="expression" priority="8">
      <formula>IF($E57="Paper",,NA)</formula>
    </cfRule>
  </conditionalFormatting>
  <conditionalFormatting sqref="N57">
    <cfRule type="expression" priority="7">
      <formula>IF($E57="Paper",,"NA")</formula>
    </cfRule>
  </conditionalFormatting>
  <conditionalFormatting sqref="N58">
    <cfRule type="expression" priority="6">
      <formula>IF($E58="Paper",,NA)</formula>
    </cfRule>
  </conditionalFormatting>
  <conditionalFormatting sqref="N58">
    <cfRule type="expression" priority="5">
      <formula>IF($E58="Paper",,"NA")</formula>
    </cfRule>
  </conditionalFormatting>
  <conditionalFormatting sqref="F65:H70">
    <cfRule type="containsText" dxfId="23" priority="4" stopIfTrue="1" operator="containsText" text="N/A">
      <formula>NOT(ISERROR(SEARCH("N/A",F65)))</formula>
    </cfRule>
  </conditionalFormatting>
  <conditionalFormatting sqref="F65:H70">
    <cfRule type="containsText" dxfId="22" priority="3" stopIfTrue="1" operator="containsText" text="N/A">
      <formula>NOT(ISERROR(SEARCH("N/A",F65)))</formula>
    </cfRule>
  </conditionalFormatting>
  <conditionalFormatting sqref="F74:H90">
    <cfRule type="containsText" dxfId="21" priority="2" stopIfTrue="1" operator="containsText" text="N/A">
      <formula>NOT(ISERROR(SEARCH("N/A",F74)))</formula>
    </cfRule>
  </conditionalFormatting>
  <conditionalFormatting sqref="F74:H90">
    <cfRule type="containsText" dxfId="20" priority="1" stopIfTrue="1" operator="containsText" text="N/A">
      <formula>NOT(ISERROR(SEARCH("N/A",F74)))</formula>
    </cfRule>
  </conditionalFormatting>
  <dataValidations count="6">
    <dataValidation type="list" allowBlank="1" showInputMessage="1" showErrorMessage="1" errorTitle="Error" error="Invalid Entry" sqref="B91:B65542">
      <formula1>[3]Hide!$B$2:$B$6</formula1>
    </dataValidation>
    <dataValidation type="list" allowBlank="1" showInputMessage="1" showErrorMessage="1" errorTitle="Error" error="Invalid Entry" sqref="N53:N56 N59:N71 N74:N90">
      <formula1>"Uninor.Open,Uninor.Internal,Uninor.Confidential,Uninor.Secret"</formula1>
    </dataValidation>
    <dataValidation type="list" allowBlank="1" showInputMessage="1" showErrorMessage="1" errorTitle="Error" error="Invalid Entry" sqref="N57:N58 N3:N52">
      <formula1>Hide!$D$2:$D$6</formula1>
    </dataValidation>
    <dataValidation type="list" allowBlank="1" showInputMessage="1" showErrorMessage="1" errorTitle="Error" error="Invalid Entry" sqref="E3:E59 E74:E90">
      <formula1>Hide!$A$2:$A$7</formula1>
    </dataValidation>
    <dataValidation type="list" allowBlank="1" showInputMessage="1" showErrorMessage="1" errorTitle="Error" error="Invalid Entry" sqref="K3:M90">
      <formula1>"1 - Negligible,2 - Low, 3 - Moderate, 4 - High,5 - Very High"</formula1>
    </dataValidation>
    <dataValidation type="list" allowBlank="1" showInputMessage="1" showErrorMessage="1" errorTitle="Error" error="Invalid Entry" sqref="B3:B90">
      <formula1>Hide!$B$2:$B$11</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sheetPr codeName="Sheet42"/>
  <dimension ref="A3:G91"/>
  <sheetViews>
    <sheetView topLeftCell="A2" workbookViewId="0">
      <pane xSplit="1" ySplit="2" topLeftCell="B4" activePane="bottomRight" state="frozen"/>
      <selection activeCell="A2" sqref="A2"/>
      <selection pane="topRight" activeCell="B2" sqref="B2"/>
      <selection pane="bottomLeft" activeCell="A4" sqref="A4"/>
      <selection pane="bottomRight" activeCell="C8" sqref="C8"/>
    </sheetView>
  </sheetViews>
  <sheetFormatPr defaultRowHeight="15"/>
  <cols>
    <col min="1" max="1" width="11.5703125" style="29" customWidth="1"/>
    <col min="2" max="2" width="20.5703125" style="29" customWidth="1"/>
    <col min="3" max="4" width="18" style="29" customWidth="1"/>
    <col min="5" max="5" width="36.42578125" style="29" customWidth="1"/>
    <col min="6" max="6" width="17.42578125" style="29" customWidth="1"/>
    <col min="7" max="7" width="10.5703125" style="29" customWidth="1"/>
    <col min="8" max="16384" width="9.140625" style="29"/>
  </cols>
  <sheetData>
    <row r="3" spans="1:7" ht="45">
      <c r="A3" s="30" t="s">
        <v>137</v>
      </c>
      <c r="B3" s="30" t="s">
        <v>69</v>
      </c>
      <c r="C3" s="30" t="s">
        <v>3</v>
      </c>
      <c r="D3" s="30" t="s">
        <v>5</v>
      </c>
      <c r="E3" s="30" t="s">
        <v>4</v>
      </c>
      <c r="F3" s="30" t="s">
        <v>110</v>
      </c>
      <c r="G3" s="29" t="s">
        <v>68</v>
      </c>
    </row>
    <row r="4" spans="1:7" ht="30">
      <c r="A4" s="29">
        <v>4</v>
      </c>
      <c r="B4" s="29" t="s">
        <v>33</v>
      </c>
      <c r="C4" s="29" t="s">
        <v>442</v>
      </c>
      <c r="D4" s="29" t="s">
        <v>23</v>
      </c>
      <c r="E4" s="29" t="s">
        <v>454</v>
      </c>
      <c r="F4" s="29" t="s">
        <v>471</v>
      </c>
      <c r="G4" s="66">
        <v>1</v>
      </c>
    </row>
    <row r="5" spans="1:7">
      <c r="E5" s="29" t="s">
        <v>459</v>
      </c>
      <c r="G5" s="66">
        <v>1</v>
      </c>
    </row>
    <row r="6" spans="1:7">
      <c r="E6" s="29" t="s">
        <v>460</v>
      </c>
      <c r="G6" s="66">
        <v>1</v>
      </c>
    </row>
    <row r="7" spans="1:7">
      <c r="E7" s="29" t="s">
        <v>467</v>
      </c>
      <c r="G7" s="66">
        <v>1</v>
      </c>
    </row>
    <row r="8" spans="1:7">
      <c r="D8" s="29" t="s">
        <v>30</v>
      </c>
      <c r="E8" s="29" t="s">
        <v>451</v>
      </c>
      <c r="F8" s="29" t="s">
        <v>472</v>
      </c>
      <c r="G8" s="66">
        <v>1</v>
      </c>
    </row>
    <row r="9" spans="1:7">
      <c r="E9" s="29" t="s">
        <v>452</v>
      </c>
      <c r="F9" s="29" t="s">
        <v>472</v>
      </c>
      <c r="G9" s="66">
        <v>1</v>
      </c>
    </row>
    <row r="10" spans="1:7">
      <c r="D10" s="29" t="s">
        <v>25</v>
      </c>
      <c r="E10" s="29" t="s">
        <v>448</v>
      </c>
      <c r="F10" s="29" t="s">
        <v>472</v>
      </c>
      <c r="G10" s="66">
        <v>1</v>
      </c>
    </row>
    <row r="11" spans="1:7">
      <c r="E11" s="29" t="s">
        <v>449</v>
      </c>
      <c r="F11" s="29" t="s">
        <v>472</v>
      </c>
      <c r="G11" s="66">
        <v>1</v>
      </c>
    </row>
    <row r="12" spans="1:7" ht="30">
      <c r="E12" s="29" t="s">
        <v>470</v>
      </c>
      <c r="F12" s="29" t="s">
        <v>472</v>
      </c>
      <c r="G12" s="66">
        <v>1</v>
      </c>
    </row>
    <row r="13" spans="1:7">
      <c r="E13" s="29" t="s">
        <v>450</v>
      </c>
      <c r="F13" s="29" t="s">
        <v>472</v>
      </c>
      <c r="G13" s="66">
        <v>1</v>
      </c>
    </row>
    <row r="14" spans="1:7">
      <c r="E14" s="29" t="s">
        <v>453</v>
      </c>
      <c r="F14" s="29" t="s">
        <v>472</v>
      </c>
      <c r="G14" s="66">
        <v>1</v>
      </c>
    </row>
    <row r="15" spans="1:7">
      <c r="E15" s="29" t="s">
        <v>455</v>
      </c>
      <c r="F15" s="29" t="s">
        <v>472</v>
      </c>
      <c r="G15" s="66">
        <v>1</v>
      </c>
    </row>
    <row r="16" spans="1:7">
      <c r="E16" s="29" t="s">
        <v>456</v>
      </c>
      <c r="F16" s="29" t="s">
        <v>472</v>
      </c>
      <c r="G16" s="66">
        <v>1</v>
      </c>
    </row>
    <row r="17" spans="3:7">
      <c r="E17" s="29" t="s">
        <v>457</v>
      </c>
      <c r="F17" s="29" t="s">
        <v>472</v>
      </c>
      <c r="G17" s="66">
        <v>1</v>
      </c>
    </row>
    <row r="18" spans="3:7">
      <c r="E18" s="29" t="s">
        <v>458</v>
      </c>
      <c r="F18" s="29" t="s">
        <v>472</v>
      </c>
      <c r="G18" s="66">
        <v>1</v>
      </c>
    </row>
    <row r="19" spans="3:7">
      <c r="D19" s="29" t="s">
        <v>24</v>
      </c>
      <c r="E19" s="29" t="s">
        <v>464</v>
      </c>
      <c r="F19" s="29" t="s">
        <v>472</v>
      </c>
      <c r="G19" s="66">
        <v>1</v>
      </c>
    </row>
    <row r="20" spans="3:7">
      <c r="E20" s="29" t="s">
        <v>465</v>
      </c>
      <c r="F20" s="29" t="s">
        <v>472</v>
      </c>
      <c r="G20" s="66">
        <v>1</v>
      </c>
    </row>
    <row r="21" spans="3:7">
      <c r="E21" s="29" t="s">
        <v>466</v>
      </c>
      <c r="F21" s="29" t="s">
        <v>472</v>
      </c>
      <c r="G21" s="66">
        <v>1</v>
      </c>
    </row>
    <row r="22" spans="3:7">
      <c r="E22" s="29" t="s">
        <v>473</v>
      </c>
      <c r="F22" s="29" t="s">
        <v>472</v>
      </c>
      <c r="G22" s="66">
        <v>1</v>
      </c>
    </row>
    <row r="23" spans="3:7" ht="30">
      <c r="E23" s="29" t="s">
        <v>564</v>
      </c>
      <c r="F23" s="29" t="s">
        <v>472</v>
      </c>
      <c r="G23" s="66">
        <v>1</v>
      </c>
    </row>
    <row r="24" spans="3:7" ht="30">
      <c r="E24" s="29" t="s">
        <v>565</v>
      </c>
      <c r="F24" s="29" t="s">
        <v>472</v>
      </c>
      <c r="G24" s="66">
        <v>1</v>
      </c>
    </row>
    <row r="25" spans="3:7" ht="45">
      <c r="C25" s="29" t="s">
        <v>550</v>
      </c>
      <c r="D25" s="29" t="s">
        <v>23</v>
      </c>
      <c r="E25" s="29" t="s">
        <v>460</v>
      </c>
      <c r="F25" s="29" t="s">
        <v>566</v>
      </c>
      <c r="G25" s="66">
        <v>1</v>
      </c>
    </row>
    <row r="26" spans="3:7" ht="30">
      <c r="E26" s="29" t="s">
        <v>556</v>
      </c>
      <c r="F26" s="29" t="s">
        <v>567</v>
      </c>
      <c r="G26" s="66">
        <v>1</v>
      </c>
    </row>
    <row r="27" spans="3:7" ht="45">
      <c r="E27" s="29" t="s">
        <v>557</v>
      </c>
      <c r="F27" s="29" t="s">
        <v>566</v>
      </c>
      <c r="G27" s="66">
        <v>1</v>
      </c>
    </row>
    <row r="28" spans="3:7">
      <c r="D28" s="29" t="s">
        <v>30</v>
      </c>
      <c r="E28" s="29" t="s">
        <v>461</v>
      </c>
      <c r="F28" s="29" t="s">
        <v>472</v>
      </c>
      <c r="G28" s="66">
        <v>1</v>
      </c>
    </row>
    <row r="29" spans="3:7">
      <c r="D29" s="29" t="s">
        <v>25</v>
      </c>
      <c r="E29" s="29" t="s">
        <v>553</v>
      </c>
      <c r="F29" s="29" t="s">
        <v>472</v>
      </c>
      <c r="G29" s="66">
        <v>1</v>
      </c>
    </row>
    <row r="30" spans="3:7">
      <c r="E30" s="29" t="s">
        <v>554</v>
      </c>
      <c r="F30" s="29" t="s">
        <v>472</v>
      </c>
      <c r="G30" s="66">
        <v>1</v>
      </c>
    </row>
    <row r="31" spans="3:7">
      <c r="E31" s="29" t="s">
        <v>555</v>
      </c>
      <c r="F31" s="29" t="s">
        <v>472</v>
      </c>
      <c r="G31" s="66">
        <v>1</v>
      </c>
    </row>
    <row r="32" spans="3:7">
      <c r="D32" s="29" t="s">
        <v>24</v>
      </c>
      <c r="E32" s="29" t="s">
        <v>473</v>
      </c>
      <c r="F32" s="29" t="s">
        <v>472</v>
      </c>
      <c r="G32" s="66">
        <v>1</v>
      </c>
    </row>
    <row r="33" spans="3:7" ht="30">
      <c r="E33" s="29" t="s">
        <v>560</v>
      </c>
      <c r="F33" s="29" t="s">
        <v>472</v>
      </c>
      <c r="G33" s="66">
        <v>1</v>
      </c>
    </row>
    <row r="34" spans="3:7" ht="45">
      <c r="C34" s="29" t="s">
        <v>587</v>
      </c>
      <c r="D34" s="29" t="s">
        <v>23</v>
      </c>
      <c r="E34" s="29" t="s">
        <v>598</v>
      </c>
      <c r="F34" s="29" t="s">
        <v>608</v>
      </c>
      <c r="G34" s="66">
        <v>1</v>
      </c>
    </row>
    <row r="35" spans="3:7" ht="30">
      <c r="E35" s="29" t="s">
        <v>606</v>
      </c>
      <c r="F35" s="29" t="s">
        <v>609</v>
      </c>
      <c r="G35" s="66">
        <v>1</v>
      </c>
    </row>
    <row r="36" spans="3:7" ht="45">
      <c r="E36" s="29" t="s">
        <v>602</v>
      </c>
      <c r="F36" s="29" t="s">
        <v>607</v>
      </c>
      <c r="G36" s="66">
        <v>1</v>
      </c>
    </row>
    <row r="37" spans="3:7">
      <c r="D37" s="29" t="s">
        <v>30</v>
      </c>
      <c r="E37" s="29" t="s">
        <v>591</v>
      </c>
      <c r="F37" s="29" t="s">
        <v>472</v>
      </c>
      <c r="G37" s="66">
        <v>1</v>
      </c>
    </row>
    <row r="38" spans="3:7">
      <c r="D38" s="29" t="s">
        <v>25</v>
      </c>
      <c r="E38" s="29" t="s">
        <v>558</v>
      </c>
      <c r="F38" s="29" t="s">
        <v>472</v>
      </c>
      <c r="G38" s="66">
        <v>1</v>
      </c>
    </row>
    <row r="39" spans="3:7" ht="30">
      <c r="E39" s="29" t="s">
        <v>590</v>
      </c>
      <c r="F39" s="29" t="s">
        <v>472</v>
      </c>
      <c r="G39" s="66">
        <v>1</v>
      </c>
    </row>
    <row r="40" spans="3:7" ht="30">
      <c r="E40" s="29" t="s">
        <v>593</v>
      </c>
      <c r="F40" s="29" t="s">
        <v>472</v>
      </c>
      <c r="G40" s="66">
        <v>1</v>
      </c>
    </row>
    <row r="41" spans="3:7">
      <c r="E41" s="29" t="s">
        <v>595</v>
      </c>
      <c r="F41" s="29" t="s">
        <v>472</v>
      </c>
      <c r="G41" s="66">
        <v>1</v>
      </c>
    </row>
    <row r="42" spans="3:7">
      <c r="E42" s="29" t="s">
        <v>596</v>
      </c>
      <c r="F42" s="29" t="s">
        <v>472</v>
      </c>
      <c r="G42" s="66">
        <v>1</v>
      </c>
    </row>
    <row r="43" spans="3:7">
      <c r="E43" s="29" t="s">
        <v>603</v>
      </c>
      <c r="F43" s="29" t="s">
        <v>472</v>
      </c>
      <c r="G43" s="66">
        <v>1</v>
      </c>
    </row>
    <row r="44" spans="3:7">
      <c r="E44" s="29" t="s">
        <v>597</v>
      </c>
      <c r="F44" s="29" t="s">
        <v>472</v>
      </c>
      <c r="G44" s="66">
        <v>1</v>
      </c>
    </row>
    <row r="45" spans="3:7">
      <c r="E45" s="29" t="s">
        <v>599</v>
      </c>
      <c r="F45" s="29" t="s">
        <v>472</v>
      </c>
      <c r="G45" s="66">
        <v>1</v>
      </c>
    </row>
    <row r="46" spans="3:7">
      <c r="E46" s="29" t="s">
        <v>600</v>
      </c>
      <c r="F46" s="29" t="s">
        <v>472</v>
      </c>
      <c r="G46" s="66">
        <v>1</v>
      </c>
    </row>
    <row r="47" spans="3:7">
      <c r="D47" s="29" t="s">
        <v>24</v>
      </c>
      <c r="E47" s="29" t="s">
        <v>601</v>
      </c>
      <c r="F47" s="29" t="s">
        <v>472</v>
      </c>
      <c r="G47" s="66">
        <v>1</v>
      </c>
    </row>
    <row r="48" spans="3:7">
      <c r="C48" s="29" t="s">
        <v>695</v>
      </c>
      <c r="D48" s="29" t="s">
        <v>23</v>
      </c>
      <c r="E48" s="29" t="s">
        <v>700</v>
      </c>
      <c r="G48" s="66">
        <v>1</v>
      </c>
    </row>
    <row r="49" spans="3:7">
      <c r="E49" s="29" t="s">
        <v>701</v>
      </c>
      <c r="G49" s="66">
        <v>1</v>
      </c>
    </row>
    <row r="50" spans="3:7">
      <c r="E50" s="29" t="s">
        <v>702</v>
      </c>
      <c r="G50" s="66">
        <v>1</v>
      </c>
    </row>
    <row r="51" spans="3:7">
      <c r="D51" s="29" t="s">
        <v>21</v>
      </c>
      <c r="E51" s="29" t="s">
        <v>476</v>
      </c>
      <c r="F51" s="29" t="s">
        <v>472</v>
      </c>
      <c r="G51" s="66">
        <v>1</v>
      </c>
    </row>
    <row r="52" spans="3:7">
      <c r="D52" s="29" t="s">
        <v>25</v>
      </c>
      <c r="E52" s="29" t="s">
        <v>696</v>
      </c>
      <c r="F52" s="29" t="s">
        <v>472</v>
      </c>
      <c r="G52" s="66">
        <v>1</v>
      </c>
    </row>
    <row r="53" spans="3:7">
      <c r="E53" s="29" t="s">
        <v>697</v>
      </c>
      <c r="F53" s="29" t="s">
        <v>472</v>
      </c>
      <c r="G53" s="66">
        <v>1</v>
      </c>
    </row>
    <row r="54" spans="3:7">
      <c r="E54" s="29" t="s">
        <v>698</v>
      </c>
      <c r="F54" s="29" t="s">
        <v>472</v>
      </c>
      <c r="G54" s="66">
        <v>1</v>
      </c>
    </row>
    <row r="55" spans="3:7">
      <c r="E55" s="29" t="s">
        <v>699</v>
      </c>
      <c r="F55" s="29" t="s">
        <v>472</v>
      </c>
      <c r="G55" s="66">
        <v>1</v>
      </c>
    </row>
    <row r="56" spans="3:7">
      <c r="D56" s="29" t="s">
        <v>24</v>
      </c>
      <c r="E56" s="29" t="s">
        <v>473</v>
      </c>
      <c r="F56" s="29" t="s">
        <v>472</v>
      </c>
      <c r="G56" s="66">
        <v>1</v>
      </c>
    </row>
    <row r="57" spans="3:7">
      <c r="C57" s="29" t="s">
        <v>703</v>
      </c>
      <c r="D57" s="29" t="s">
        <v>23</v>
      </c>
      <c r="E57" s="29" t="s">
        <v>702</v>
      </c>
      <c r="G57" s="66">
        <v>1</v>
      </c>
    </row>
    <row r="58" spans="3:7">
      <c r="E58" s="29" t="s">
        <v>710</v>
      </c>
      <c r="G58" s="66">
        <v>1</v>
      </c>
    </row>
    <row r="59" spans="3:7">
      <c r="E59" s="29" t="s">
        <v>711</v>
      </c>
      <c r="G59" s="66">
        <v>1</v>
      </c>
    </row>
    <row r="60" spans="3:7">
      <c r="D60" s="29" t="s">
        <v>21</v>
      </c>
      <c r="E60" s="29" t="s">
        <v>551</v>
      </c>
      <c r="F60" s="29" t="s">
        <v>472</v>
      </c>
      <c r="G60" s="66">
        <v>1</v>
      </c>
    </row>
    <row r="61" spans="3:7">
      <c r="E61" s="29" t="s">
        <v>588</v>
      </c>
      <c r="F61" s="29" t="s">
        <v>472</v>
      </c>
      <c r="G61" s="66">
        <v>1</v>
      </c>
    </row>
    <row r="62" spans="3:7">
      <c r="D62" s="29" t="s">
        <v>30</v>
      </c>
      <c r="E62" s="29" t="s">
        <v>708</v>
      </c>
      <c r="F62" s="29" t="s">
        <v>472</v>
      </c>
      <c r="G62" s="66">
        <v>1</v>
      </c>
    </row>
    <row r="63" spans="3:7" ht="30">
      <c r="D63" s="29" t="s">
        <v>25</v>
      </c>
      <c r="E63" s="29" t="s">
        <v>704</v>
      </c>
      <c r="F63" s="29" t="s">
        <v>472</v>
      </c>
      <c r="G63" s="66">
        <v>1</v>
      </c>
    </row>
    <row r="64" spans="3:7" ht="30">
      <c r="E64" s="29" t="s">
        <v>705</v>
      </c>
      <c r="F64" s="29" t="s">
        <v>472</v>
      </c>
      <c r="G64" s="66">
        <v>1</v>
      </c>
    </row>
    <row r="65" spans="1:7">
      <c r="E65" s="29" t="s">
        <v>706</v>
      </c>
      <c r="F65" s="29" t="s">
        <v>472</v>
      </c>
      <c r="G65" s="66">
        <v>1</v>
      </c>
    </row>
    <row r="66" spans="1:7" ht="30">
      <c r="E66" s="29" t="s">
        <v>707</v>
      </c>
      <c r="F66" s="29" t="s">
        <v>472</v>
      </c>
      <c r="G66" s="66">
        <v>1</v>
      </c>
    </row>
    <row r="67" spans="1:7" ht="45">
      <c r="E67" s="29" t="s">
        <v>709</v>
      </c>
      <c r="F67" s="29" t="s">
        <v>472</v>
      </c>
      <c r="G67" s="66">
        <v>1</v>
      </c>
    </row>
    <row r="68" spans="1:7">
      <c r="D68" s="29" t="s">
        <v>24</v>
      </c>
      <c r="E68" s="29" t="s">
        <v>712</v>
      </c>
      <c r="F68" s="29" t="s">
        <v>472</v>
      </c>
      <c r="G68" s="66">
        <v>1</v>
      </c>
    </row>
    <row r="69" spans="1:7">
      <c r="C69" s="29" t="s">
        <v>714</v>
      </c>
      <c r="D69" s="29" t="s">
        <v>23</v>
      </c>
      <c r="E69" s="29" t="s">
        <v>717</v>
      </c>
      <c r="G69" s="66">
        <v>1</v>
      </c>
    </row>
    <row r="70" spans="1:7">
      <c r="D70" s="29" t="s">
        <v>21</v>
      </c>
      <c r="E70" s="29" t="s">
        <v>551</v>
      </c>
      <c r="F70" s="29" t="s">
        <v>472</v>
      </c>
      <c r="G70" s="66">
        <v>1</v>
      </c>
    </row>
    <row r="71" spans="1:7">
      <c r="D71" s="29" t="s">
        <v>30</v>
      </c>
      <c r="E71" s="29" t="s">
        <v>715</v>
      </c>
      <c r="F71" s="29" t="s">
        <v>472</v>
      </c>
      <c r="G71" s="66">
        <v>1</v>
      </c>
    </row>
    <row r="72" spans="1:7">
      <c r="E72" s="29" t="s">
        <v>716</v>
      </c>
      <c r="F72" s="29" t="s">
        <v>472</v>
      </c>
      <c r="G72" s="66">
        <v>1</v>
      </c>
    </row>
    <row r="73" spans="1:7">
      <c r="D73" s="29" t="s">
        <v>24</v>
      </c>
      <c r="E73" s="29" t="s">
        <v>473</v>
      </c>
      <c r="F73" s="29" t="s">
        <v>472</v>
      </c>
      <c r="G73" s="66">
        <v>1</v>
      </c>
    </row>
    <row r="74" spans="1:7" ht="30">
      <c r="A74" s="29">
        <v>3</v>
      </c>
      <c r="B74" s="29" t="s">
        <v>33</v>
      </c>
      <c r="C74" s="29" t="s">
        <v>442</v>
      </c>
      <c r="D74" s="29" t="s">
        <v>21</v>
      </c>
      <c r="E74" s="29" t="s">
        <v>443</v>
      </c>
      <c r="F74" s="29" t="s">
        <v>472</v>
      </c>
      <c r="G74" s="66">
        <v>1</v>
      </c>
    </row>
    <row r="75" spans="1:7">
      <c r="E75" s="29" t="s">
        <v>444</v>
      </c>
      <c r="F75" s="29" t="s">
        <v>472</v>
      </c>
      <c r="G75" s="66">
        <v>1</v>
      </c>
    </row>
    <row r="76" spans="1:7">
      <c r="E76" s="29" t="s">
        <v>445</v>
      </c>
      <c r="F76" s="29" t="s">
        <v>472</v>
      </c>
      <c r="G76" s="66">
        <v>1</v>
      </c>
    </row>
    <row r="77" spans="1:7">
      <c r="E77" s="29" t="s">
        <v>446</v>
      </c>
      <c r="F77" s="29" t="s">
        <v>472</v>
      </c>
      <c r="G77" s="66">
        <v>1</v>
      </c>
    </row>
    <row r="78" spans="1:7">
      <c r="E78" s="29" t="s">
        <v>447</v>
      </c>
      <c r="F78" s="29" t="s">
        <v>472</v>
      </c>
      <c r="G78" s="66">
        <v>1</v>
      </c>
    </row>
    <row r="79" spans="1:7">
      <c r="D79" s="29" t="s">
        <v>30</v>
      </c>
      <c r="E79" s="29" t="s">
        <v>461</v>
      </c>
      <c r="F79" s="29" t="s">
        <v>472</v>
      </c>
      <c r="G79" s="66">
        <v>1</v>
      </c>
    </row>
    <row r="80" spans="1:7">
      <c r="E80" s="29" t="s">
        <v>462</v>
      </c>
      <c r="F80" s="29" t="s">
        <v>472</v>
      </c>
      <c r="G80" s="66">
        <v>1</v>
      </c>
    </row>
    <row r="81" spans="1:7">
      <c r="D81" s="29" t="s">
        <v>24</v>
      </c>
      <c r="E81" s="29" t="s">
        <v>463</v>
      </c>
      <c r="F81" s="29" t="s">
        <v>472</v>
      </c>
      <c r="G81" s="66">
        <v>1</v>
      </c>
    </row>
    <row r="82" spans="1:7">
      <c r="C82" s="29" t="s">
        <v>550</v>
      </c>
      <c r="D82" s="29" t="s">
        <v>21</v>
      </c>
      <c r="E82" s="29" t="s">
        <v>551</v>
      </c>
      <c r="F82" s="29" t="s">
        <v>472</v>
      </c>
      <c r="G82" s="66">
        <v>1</v>
      </c>
    </row>
    <row r="83" spans="1:7">
      <c r="E83" s="29" t="s">
        <v>552</v>
      </c>
      <c r="F83" s="29" t="s">
        <v>472</v>
      </c>
      <c r="G83" s="66">
        <v>1</v>
      </c>
    </row>
    <row r="84" spans="1:7">
      <c r="D84" s="29" t="s">
        <v>25</v>
      </c>
      <c r="E84" s="29" t="s">
        <v>558</v>
      </c>
      <c r="F84" s="29" t="s">
        <v>472</v>
      </c>
      <c r="G84" s="66">
        <v>1</v>
      </c>
    </row>
    <row r="85" spans="1:7">
      <c r="E85" s="29" t="s">
        <v>559</v>
      </c>
      <c r="F85" s="29" t="s">
        <v>472</v>
      </c>
      <c r="G85" s="66">
        <v>1</v>
      </c>
    </row>
    <row r="86" spans="1:7">
      <c r="C86" s="29" t="s">
        <v>587</v>
      </c>
      <c r="D86" s="29" t="s">
        <v>21</v>
      </c>
      <c r="E86" s="29" t="s">
        <v>551</v>
      </c>
      <c r="F86" s="29" t="s">
        <v>472</v>
      </c>
      <c r="G86" s="66">
        <v>1</v>
      </c>
    </row>
    <row r="87" spans="1:7">
      <c r="E87" s="29" t="s">
        <v>588</v>
      </c>
      <c r="F87" s="29" t="s">
        <v>472</v>
      </c>
      <c r="G87" s="66">
        <v>1</v>
      </c>
    </row>
    <row r="88" spans="1:7" ht="30">
      <c r="E88" s="29" t="s">
        <v>589</v>
      </c>
      <c r="F88" s="29" t="s">
        <v>472</v>
      </c>
      <c r="G88" s="66">
        <v>1</v>
      </c>
    </row>
    <row r="89" spans="1:7" ht="30">
      <c r="E89" s="29" t="s">
        <v>594</v>
      </c>
      <c r="F89" s="29" t="s">
        <v>472</v>
      </c>
      <c r="G89" s="66">
        <v>1</v>
      </c>
    </row>
    <row r="90" spans="1:7">
      <c r="A90" s="29">
        <v>2</v>
      </c>
      <c r="G90" s="66">
        <v>2</v>
      </c>
    </row>
    <row r="91" spans="1:7">
      <c r="A91" s="29" t="s">
        <v>67</v>
      </c>
      <c r="G91" s="66">
        <v>88</v>
      </c>
    </row>
  </sheetData>
  <pageMargins left="0.7" right="0.7" top="0.75" bottom="0.75" header="0.3" footer="0.3"/>
  <pageSetup orientation="portrait" verticalDpi="0" r:id="rId2"/>
</worksheet>
</file>

<file path=xl/worksheets/sheet6.xml><?xml version="1.0" encoding="utf-8"?>
<worksheet xmlns="http://schemas.openxmlformats.org/spreadsheetml/2006/main" xmlns:r="http://schemas.openxmlformats.org/officeDocument/2006/relationships">
  <dimension ref="A1:V26"/>
  <sheetViews>
    <sheetView zoomScaleNormal="100" workbookViewId="0">
      <selection activeCell="B6" sqref="B6:B24"/>
    </sheetView>
  </sheetViews>
  <sheetFormatPr defaultRowHeight="15"/>
  <cols>
    <col min="1" max="1" width="2.7109375" style="117" customWidth="1"/>
    <col min="2" max="2" width="9.140625" style="117"/>
    <col min="3" max="3" width="18.42578125" style="222" customWidth="1"/>
    <col min="4" max="4" width="21.42578125" style="117" hidden="1" customWidth="1"/>
    <col min="5" max="5" width="25.85546875" style="117" hidden="1" customWidth="1"/>
    <col min="6" max="6" width="12.5703125" style="117" hidden="1" customWidth="1"/>
    <col min="7" max="7" width="41.7109375" style="117" customWidth="1"/>
    <col min="8" max="8" width="14" style="138" customWidth="1"/>
    <col min="9" max="9" width="13.28515625" style="138" customWidth="1"/>
    <col min="10" max="10" width="13.28515625" style="220" hidden="1" customWidth="1"/>
    <col min="11" max="11" width="12.7109375" style="220" hidden="1" customWidth="1"/>
    <col min="12" max="12" width="7.85546875" style="144" hidden="1" customWidth="1"/>
    <col min="13" max="13" width="8.28515625" style="144" hidden="1" customWidth="1"/>
    <col min="14" max="14" width="11.5703125" style="144" customWidth="1"/>
    <col min="15" max="15" width="33" style="131" customWidth="1"/>
    <col min="16" max="16" width="21.28515625" style="221" customWidth="1"/>
    <col min="17" max="17" width="15.7109375" style="121" customWidth="1"/>
    <col min="18" max="18" width="45.28515625" style="121" customWidth="1"/>
    <col min="19" max="19" width="15" style="117" customWidth="1"/>
    <col min="20" max="20" width="22.85546875" style="117" customWidth="1"/>
    <col min="21" max="21" width="26.42578125" style="117" customWidth="1"/>
    <col min="22" max="22" width="17.85546875" style="117" customWidth="1"/>
  </cols>
  <sheetData>
    <row r="1" spans="2:22" ht="31.5">
      <c r="C1" s="217" t="s">
        <v>676</v>
      </c>
      <c r="F1" s="314" t="s">
        <v>436</v>
      </c>
      <c r="G1" s="314"/>
      <c r="H1" s="314"/>
      <c r="I1" s="314"/>
      <c r="J1" s="314"/>
      <c r="K1" s="314"/>
      <c r="L1" s="314"/>
      <c r="M1" s="314"/>
      <c r="N1" s="314"/>
      <c r="O1" s="314"/>
      <c r="P1" s="218"/>
    </row>
    <row r="2" spans="2:22">
      <c r="C2" s="117"/>
    </row>
    <row r="3" spans="2:22">
      <c r="C3" s="117"/>
    </row>
    <row r="4" spans="2:22" ht="15.75" thickBot="1"/>
    <row r="5" spans="2:22" ht="61.5" thickTop="1" thickBot="1">
      <c r="B5" s="264" t="s">
        <v>83</v>
      </c>
      <c r="C5" s="265" t="s">
        <v>179</v>
      </c>
      <c r="D5" s="266" t="s">
        <v>425</v>
      </c>
      <c r="E5" s="266" t="s">
        <v>426</v>
      </c>
      <c r="F5" s="266" t="s">
        <v>427</v>
      </c>
      <c r="G5" s="266" t="s">
        <v>84</v>
      </c>
      <c r="H5" s="267" t="s">
        <v>428</v>
      </c>
      <c r="I5" s="267" t="s">
        <v>429</v>
      </c>
      <c r="J5" s="140" t="s">
        <v>295</v>
      </c>
      <c r="K5" s="140" t="s">
        <v>430</v>
      </c>
      <c r="L5" s="140" t="s">
        <v>86</v>
      </c>
      <c r="M5" s="140" t="s">
        <v>81</v>
      </c>
      <c r="N5" s="140" t="s">
        <v>121</v>
      </c>
      <c r="O5" s="146" t="s">
        <v>431</v>
      </c>
      <c r="P5" s="146" t="s">
        <v>349</v>
      </c>
      <c r="Q5" s="148" t="s">
        <v>432</v>
      </c>
      <c r="R5" s="148" t="s">
        <v>433</v>
      </c>
      <c r="S5" s="146" t="s">
        <v>87</v>
      </c>
      <c r="T5" s="146" t="s">
        <v>122</v>
      </c>
      <c r="U5" s="146" t="s">
        <v>129</v>
      </c>
      <c r="V5" s="149" t="s">
        <v>109</v>
      </c>
    </row>
    <row r="6" spans="2:22" ht="75.75" thickTop="1">
      <c r="B6" s="85">
        <v>1</v>
      </c>
      <c r="C6" s="86" t="s">
        <v>638</v>
      </c>
      <c r="D6" s="87" t="s">
        <v>475</v>
      </c>
      <c r="E6" s="86" t="s">
        <v>476</v>
      </c>
      <c r="F6" s="87"/>
      <c r="G6" s="86" t="s">
        <v>633</v>
      </c>
      <c r="H6" s="106" t="s">
        <v>127</v>
      </c>
      <c r="I6" s="106" t="s">
        <v>98</v>
      </c>
      <c r="J6" s="141" t="str">
        <f>IF(H6="Very High","4",IF(H6="High","3",IF(H6="Medium","2",IF(H6="Low","1","0"))))</f>
        <v>2</v>
      </c>
      <c r="K6" s="141" t="str">
        <f>IF(I6="Frequent","4",IF(I6="Intermittent","3",IF(I6="Occassional","2",IF(I6="Rare","1","0"))))</f>
        <v>4</v>
      </c>
      <c r="L6" s="141">
        <f>J6*K6</f>
        <v>8</v>
      </c>
      <c r="M6" s="141" t="str">
        <f t="shared" ref="M6:M25" si="0">IF($L6&gt;=12,"4",IF($L6&gt;=8,"3",IF($L6&gt;=4,"2",IF($L6&gt;0,"1","0"))))</f>
        <v>3</v>
      </c>
      <c r="N6" s="127" t="str">
        <f t="shared" ref="N6:N25" si="1">IF($L6&gt;=12,"Very High",IF($L6&gt;=8,"High",IF($L6&gt;=4,"Medium",IF($L6&gt;0,"Low",IF($L6="NA","NA","0")))))</f>
        <v>High</v>
      </c>
      <c r="O6" s="276" t="s">
        <v>635</v>
      </c>
      <c r="P6" s="276" t="s">
        <v>310</v>
      </c>
      <c r="Q6" s="228" t="s">
        <v>636</v>
      </c>
      <c r="R6" s="110" t="s">
        <v>637</v>
      </c>
      <c r="S6" s="110" t="s">
        <v>638</v>
      </c>
      <c r="T6" s="110" t="s">
        <v>645</v>
      </c>
      <c r="U6" s="110"/>
      <c r="V6" s="201"/>
    </row>
    <row r="7" spans="2:22" ht="150">
      <c r="B7" s="85">
        <v>2</v>
      </c>
      <c r="C7" s="86" t="s">
        <v>638</v>
      </c>
      <c r="D7" s="91"/>
      <c r="E7" s="90"/>
      <c r="F7" s="91"/>
      <c r="G7" s="90" t="s">
        <v>625</v>
      </c>
      <c r="H7" s="106" t="s">
        <v>127</v>
      </c>
      <c r="I7" s="106" t="s">
        <v>98</v>
      </c>
      <c r="J7" s="141" t="str">
        <f t="shared" ref="J7:J22" si="2">IF(H7="Very High","4",IF(H7="High","3",IF(H7="Medium","2",IF(H7="Low","1","0"))))</f>
        <v>2</v>
      </c>
      <c r="K7" s="141" t="str">
        <f t="shared" ref="K7:K22" si="3">IF(I7="Frequent","4",IF(I7="Intermittent","3",IF(I7="Occassional","2",IF(I7="Rare","1","0"))))</f>
        <v>4</v>
      </c>
      <c r="L7" s="141">
        <f t="shared" ref="L7:L22" si="4">J7*K7</f>
        <v>8</v>
      </c>
      <c r="M7" s="141" t="str">
        <f t="shared" si="0"/>
        <v>3</v>
      </c>
      <c r="N7" s="127" t="str">
        <f t="shared" si="1"/>
        <v>High</v>
      </c>
      <c r="O7" s="277" t="s">
        <v>643</v>
      </c>
      <c r="P7" s="276" t="s">
        <v>310</v>
      </c>
      <c r="Q7" s="228" t="s">
        <v>636</v>
      </c>
      <c r="R7" s="111" t="s">
        <v>644</v>
      </c>
      <c r="S7" s="111" t="s">
        <v>638</v>
      </c>
      <c r="T7" s="110" t="s">
        <v>645</v>
      </c>
      <c r="U7" s="111"/>
      <c r="V7" s="215"/>
    </row>
    <row r="8" spans="2:22" ht="180">
      <c r="B8" s="85">
        <v>3</v>
      </c>
      <c r="C8" s="86" t="s">
        <v>638</v>
      </c>
      <c r="D8" s="91"/>
      <c r="E8" s="90"/>
      <c r="F8" s="91"/>
      <c r="G8" s="90" t="s">
        <v>639</v>
      </c>
      <c r="H8" s="106" t="s">
        <v>226</v>
      </c>
      <c r="I8" s="106" t="s">
        <v>98</v>
      </c>
      <c r="J8" s="141" t="str">
        <f t="shared" si="2"/>
        <v>1</v>
      </c>
      <c r="K8" s="141" t="str">
        <f>IF(I8="Frequent","4",IF(I8="Intermittent","3",IF(I8="Occasional","2",IF(I8="Rare","1","0"))))</f>
        <v>4</v>
      </c>
      <c r="L8" s="141">
        <f t="shared" si="4"/>
        <v>4</v>
      </c>
      <c r="M8" s="141" t="str">
        <f t="shared" si="0"/>
        <v>2</v>
      </c>
      <c r="N8" s="127" t="str">
        <f t="shared" si="1"/>
        <v>Medium</v>
      </c>
      <c r="O8" s="277" t="s">
        <v>646</v>
      </c>
      <c r="P8" s="276" t="s">
        <v>310</v>
      </c>
      <c r="Q8" s="228" t="s">
        <v>636</v>
      </c>
      <c r="R8" s="111" t="s">
        <v>647</v>
      </c>
      <c r="S8" s="111" t="s">
        <v>638</v>
      </c>
      <c r="T8" s="110" t="s">
        <v>645</v>
      </c>
      <c r="U8" s="111"/>
      <c r="V8" s="215"/>
    </row>
    <row r="9" spans="2:22" ht="75">
      <c r="B9" s="85">
        <v>4</v>
      </c>
      <c r="C9" s="86" t="s">
        <v>638</v>
      </c>
      <c r="D9" s="91"/>
      <c r="E9" s="90"/>
      <c r="F9" s="91"/>
      <c r="G9" s="90" t="s">
        <v>629</v>
      </c>
      <c r="H9" s="106" t="s">
        <v>127</v>
      </c>
      <c r="I9" s="106" t="s">
        <v>98</v>
      </c>
      <c r="J9" s="141" t="str">
        <f t="shared" si="2"/>
        <v>2</v>
      </c>
      <c r="K9" s="141" t="str">
        <f t="shared" si="3"/>
        <v>4</v>
      </c>
      <c r="L9" s="141">
        <f t="shared" si="4"/>
        <v>8</v>
      </c>
      <c r="M9" s="141" t="str">
        <f t="shared" si="0"/>
        <v>3</v>
      </c>
      <c r="N9" s="127" t="str">
        <f t="shared" si="1"/>
        <v>High</v>
      </c>
      <c r="O9" s="277" t="s">
        <v>648</v>
      </c>
      <c r="P9" s="276" t="s">
        <v>310</v>
      </c>
      <c r="Q9" s="228" t="s">
        <v>636</v>
      </c>
      <c r="R9" s="111" t="s">
        <v>649</v>
      </c>
      <c r="S9" s="111" t="s">
        <v>638</v>
      </c>
      <c r="T9" s="111" t="s">
        <v>645</v>
      </c>
      <c r="U9" s="111"/>
      <c r="V9" s="215"/>
    </row>
    <row r="10" spans="2:22" ht="150">
      <c r="B10" s="85">
        <v>5</v>
      </c>
      <c r="C10" s="86" t="s">
        <v>638</v>
      </c>
      <c r="D10" s="91"/>
      <c r="E10" s="90"/>
      <c r="F10" s="91"/>
      <c r="G10" s="90" t="s">
        <v>651</v>
      </c>
      <c r="H10" s="106" t="s">
        <v>126</v>
      </c>
      <c r="I10" s="106" t="s">
        <v>98</v>
      </c>
      <c r="J10" s="141" t="str">
        <f t="shared" si="2"/>
        <v>3</v>
      </c>
      <c r="K10" s="141" t="str">
        <f t="shared" ref="K10" si="5">IF(I10="Frequent","4",IF(I10="Intermittent","3",IF(I10="Occassional","2",IF(I10="Rare","1","0"))))</f>
        <v>4</v>
      </c>
      <c r="L10" s="141">
        <f t="shared" ref="L10" si="6">J10*K10</f>
        <v>12</v>
      </c>
      <c r="M10" s="141" t="str">
        <f t="shared" si="0"/>
        <v>4</v>
      </c>
      <c r="N10" s="127" t="str">
        <f t="shared" si="1"/>
        <v>Very High</v>
      </c>
      <c r="O10" s="277" t="s">
        <v>650</v>
      </c>
      <c r="P10" s="276" t="s">
        <v>344</v>
      </c>
      <c r="Q10" s="228" t="s">
        <v>636</v>
      </c>
      <c r="R10" s="111" t="s">
        <v>652</v>
      </c>
      <c r="S10" s="111" t="s">
        <v>638</v>
      </c>
      <c r="T10" s="111" t="s">
        <v>653</v>
      </c>
      <c r="U10" s="111"/>
      <c r="V10" s="215"/>
    </row>
    <row r="11" spans="2:22" ht="90">
      <c r="B11" s="85">
        <v>6</v>
      </c>
      <c r="C11" s="86" t="s">
        <v>638</v>
      </c>
      <c r="D11" s="91"/>
      <c r="E11" s="90"/>
      <c r="F11" s="91"/>
      <c r="G11" s="90" t="s">
        <v>626</v>
      </c>
      <c r="H11" s="106" t="s">
        <v>126</v>
      </c>
      <c r="I11" s="106" t="s">
        <v>98</v>
      </c>
      <c r="J11" s="141" t="str">
        <f t="shared" si="2"/>
        <v>3</v>
      </c>
      <c r="K11" s="141" t="str">
        <f>IF(I11="Frequent","4",IF(I11="Intermittent","3",IF(I11="Occasional","2",IF(I11="Rare","1","0"))))</f>
        <v>4</v>
      </c>
      <c r="L11" s="141">
        <f t="shared" si="4"/>
        <v>12</v>
      </c>
      <c r="M11" s="141" t="str">
        <f t="shared" si="0"/>
        <v>4</v>
      </c>
      <c r="N11" s="127" t="str">
        <f t="shared" si="1"/>
        <v>Very High</v>
      </c>
      <c r="O11" s="277" t="s">
        <v>654</v>
      </c>
      <c r="P11" s="276" t="s">
        <v>310</v>
      </c>
      <c r="Q11" s="228" t="s">
        <v>636</v>
      </c>
      <c r="R11" s="111" t="s">
        <v>655</v>
      </c>
      <c r="S11" s="111" t="s">
        <v>638</v>
      </c>
      <c r="T11" s="111" t="s">
        <v>645</v>
      </c>
      <c r="U11" s="111"/>
      <c r="V11" s="215"/>
    </row>
    <row r="12" spans="2:22" ht="75">
      <c r="B12" s="85">
        <v>7</v>
      </c>
      <c r="C12" s="86" t="s">
        <v>638</v>
      </c>
      <c r="D12" s="95"/>
      <c r="E12" s="90"/>
      <c r="F12" s="91"/>
      <c r="G12" s="90" t="s">
        <v>630</v>
      </c>
      <c r="H12" s="106" t="s">
        <v>126</v>
      </c>
      <c r="I12" s="106" t="s">
        <v>98</v>
      </c>
      <c r="J12" s="141" t="str">
        <f t="shared" si="2"/>
        <v>3</v>
      </c>
      <c r="K12" s="141" t="str">
        <f t="shared" si="3"/>
        <v>4</v>
      </c>
      <c r="L12" s="141">
        <f t="shared" si="4"/>
        <v>12</v>
      </c>
      <c r="M12" s="141" t="str">
        <f t="shared" si="0"/>
        <v>4</v>
      </c>
      <c r="N12" s="127" t="str">
        <f t="shared" si="1"/>
        <v>Very High</v>
      </c>
      <c r="O12" s="277" t="s">
        <v>656</v>
      </c>
      <c r="P12" s="276" t="s">
        <v>310</v>
      </c>
      <c r="Q12" s="228" t="s">
        <v>636</v>
      </c>
      <c r="R12" s="111" t="s">
        <v>657</v>
      </c>
      <c r="S12" s="111" t="s">
        <v>638</v>
      </c>
      <c r="T12" s="111" t="s">
        <v>645</v>
      </c>
      <c r="U12" s="111"/>
      <c r="V12" s="215"/>
    </row>
    <row r="13" spans="2:22" ht="60">
      <c r="B13" s="85">
        <v>8</v>
      </c>
      <c r="C13" s="86" t="s">
        <v>638</v>
      </c>
      <c r="D13" s="94"/>
      <c r="E13" s="90"/>
      <c r="F13" s="91"/>
      <c r="G13" s="90" t="s">
        <v>627</v>
      </c>
      <c r="H13" s="106" t="s">
        <v>128</v>
      </c>
      <c r="I13" s="106" t="s">
        <v>98</v>
      </c>
      <c r="J13" s="141" t="str">
        <f t="shared" si="2"/>
        <v>4</v>
      </c>
      <c r="K13" s="141" t="str">
        <f t="shared" si="3"/>
        <v>4</v>
      </c>
      <c r="L13" s="141">
        <f t="shared" si="4"/>
        <v>16</v>
      </c>
      <c r="M13" s="141" t="str">
        <f t="shared" si="0"/>
        <v>4</v>
      </c>
      <c r="N13" s="127" t="str">
        <f t="shared" si="1"/>
        <v>Very High</v>
      </c>
      <c r="O13" s="277" t="s">
        <v>658</v>
      </c>
      <c r="P13" s="276" t="s">
        <v>340</v>
      </c>
      <c r="Q13" s="228" t="s">
        <v>636</v>
      </c>
      <c r="R13" s="111" t="s">
        <v>659</v>
      </c>
      <c r="S13" s="111" t="s">
        <v>638</v>
      </c>
      <c r="T13" s="111" t="s">
        <v>645</v>
      </c>
      <c r="U13" s="111"/>
      <c r="V13" s="215"/>
    </row>
    <row r="14" spans="2:22" ht="45">
      <c r="B14" s="85">
        <v>9</v>
      </c>
      <c r="C14" s="86" t="s">
        <v>638</v>
      </c>
      <c r="D14" s="94"/>
      <c r="E14" s="90"/>
      <c r="F14" s="91"/>
      <c r="G14" s="90" t="s">
        <v>628</v>
      </c>
      <c r="H14" s="106" t="s">
        <v>127</v>
      </c>
      <c r="I14" s="106" t="s">
        <v>98</v>
      </c>
      <c r="J14" s="141" t="str">
        <f t="shared" si="2"/>
        <v>2</v>
      </c>
      <c r="K14" s="141" t="str">
        <f t="shared" si="3"/>
        <v>4</v>
      </c>
      <c r="L14" s="141">
        <f t="shared" si="4"/>
        <v>8</v>
      </c>
      <c r="M14" s="141" t="str">
        <f t="shared" si="0"/>
        <v>3</v>
      </c>
      <c r="N14" s="127" t="str">
        <f t="shared" si="1"/>
        <v>High</v>
      </c>
      <c r="O14" s="277" t="s">
        <v>660</v>
      </c>
      <c r="P14" s="276" t="s">
        <v>310</v>
      </c>
      <c r="Q14" s="228" t="s">
        <v>636</v>
      </c>
      <c r="R14" s="111" t="s">
        <v>661</v>
      </c>
      <c r="S14" s="111" t="s">
        <v>638</v>
      </c>
      <c r="T14" s="111" t="s">
        <v>645</v>
      </c>
      <c r="U14" s="111"/>
      <c r="V14" s="215"/>
    </row>
    <row r="15" spans="2:22" ht="75">
      <c r="B15" s="85">
        <v>10</v>
      </c>
      <c r="C15" s="86" t="s">
        <v>638</v>
      </c>
      <c r="D15" s="94"/>
      <c r="E15" s="90"/>
      <c r="F15" s="94"/>
      <c r="G15" s="268" t="s">
        <v>634</v>
      </c>
      <c r="H15" s="106" t="s">
        <v>128</v>
      </c>
      <c r="I15" s="106" t="s">
        <v>98</v>
      </c>
      <c r="J15" s="141" t="str">
        <f t="shared" si="2"/>
        <v>4</v>
      </c>
      <c r="K15" s="141" t="str">
        <f t="shared" si="3"/>
        <v>4</v>
      </c>
      <c r="L15" s="141">
        <f t="shared" si="4"/>
        <v>16</v>
      </c>
      <c r="M15" s="141" t="str">
        <f t="shared" si="0"/>
        <v>4</v>
      </c>
      <c r="N15" s="127" t="str">
        <f t="shared" si="1"/>
        <v>Very High</v>
      </c>
      <c r="O15" s="277" t="s">
        <v>662</v>
      </c>
      <c r="P15" s="276" t="s">
        <v>344</v>
      </c>
      <c r="Q15" s="228" t="s">
        <v>636</v>
      </c>
      <c r="R15" s="111" t="s">
        <v>663</v>
      </c>
      <c r="S15" s="113" t="s">
        <v>638</v>
      </c>
      <c r="T15" s="111" t="s">
        <v>667</v>
      </c>
      <c r="U15" s="111"/>
      <c r="V15" s="122"/>
    </row>
    <row r="16" spans="2:22" ht="45">
      <c r="B16" s="85">
        <v>11</v>
      </c>
      <c r="C16" s="86" t="s">
        <v>638</v>
      </c>
      <c r="D16" s="94"/>
      <c r="E16" s="90"/>
      <c r="F16" s="94"/>
      <c r="G16" s="268" t="s">
        <v>631</v>
      </c>
      <c r="H16" s="106" t="s">
        <v>127</v>
      </c>
      <c r="I16" s="106" t="s">
        <v>98</v>
      </c>
      <c r="J16" s="141" t="str">
        <f t="shared" si="2"/>
        <v>2</v>
      </c>
      <c r="K16" s="141" t="str">
        <f t="shared" si="3"/>
        <v>4</v>
      </c>
      <c r="L16" s="141">
        <f t="shared" si="4"/>
        <v>8</v>
      </c>
      <c r="M16" s="141" t="str">
        <f t="shared" si="0"/>
        <v>3</v>
      </c>
      <c r="N16" s="127" t="str">
        <f t="shared" si="1"/>
        <v>High</v>
      </c>
      <c r="O16" s="277" t="s">
        <v>664</v>
      </c>
      <c r="P16" s="276" t="s">
        <v>310</v>
      </c>
      <c r="Q16" s="228" t="s">
        <v>636</v>
      </c>
      <c r="R16" s="111" t="s">
        <v>665</v>
      </c>
      <c r="S16" s="111" t="s">
        <v>638</v>
      </c>
      <c r="T16" s="111" t="s">
        <v>667</v>
      </c>
      <c r="U16" s="111"/>
      <c r="V16" s="215"/>
    </row>
    <row r="17" spans="2:22" ht="60">
      <c r="B17" s="85">
        <v>12</v>
      </c>
      <c r="C17" s="86" t="s">
        <v>638</v>
      </c>
      <c r="D17" s="94"/>
      <c r="E17" s="90"/>
      <c r="F17" s="94"/>
      <c r="G17" s="268" t="s">
        <v>632</v>
      </c>
      <c r="H17" s="106" t="s">
        <v>126</v>
      </c>
      <c r="I17" s="106" t="s">
        <v>100</v>
      </c>
      <c r="J17" s="141" t="str">
        <f t="shared" si="2"/>
        <v>3</v>
      </c>
      <c r="K17" s="141" t="str">
        <f>IF(I17="Frequent","4",IF(I17="Intermittent","3",IF(I17="Occasional","2",IF(I17="Rare","1","0"))))</f>
        <v>3</v>
      </c>
      <c r="L17" s="141">
        <f t="shared" si="4"/>
        <v>9</v>
      </c>
      <c r="M17" s="141" t="str">
        <f t="shared" si="0"/>
        <v>3</v>
      </c>
      <c r="N17" s="127" t="str">
        <f t="shared" si="1"/>
        <v>High</v>
      </c>
      <c r="O17" s="277" t="s">
        <v>666</v>
      </c>
      <c r="P17" s="276" t="s">
        <v>310</v>
      </c>
      <c r="Q17" s="228" t="s">
        <v>636</v>
      </c>
      <c r="R17" s="111" t="s">
        <v>668</v>
      </c>
      <c r="S17" s="111" t="s">
        <v>638</v>
      </c>
      <c r="T17" s="111" t="s">
        <v>667</v>
      </c>
      <c r="U17" s="111"/>
      <c r="V17" s="215"/>
    </row>
    <row r="18" spans="2:22" ht="105">
      <c r="B18" s="85">
        <v>13</v>
      </c>
      <c r="C18" s="86" t="s">
        <v>638</v>
      </c>
      <c r="D18" s="94"/>
      <c r="E18" s="90"/>
      <c r="F18" s="94"/>
      <c r="G18" s="268" t="s">
        <v>669</v>
      </c>
      <c r="H18" s="106" t="s">
        <v>127</v>
      </c>
      <c r="I18" s="106" t="s">
        <v>100</v>
      </c>
      <c r="J18" s="141" t="str">
        <f t="shared" si="2"/>
        <v>2</v>
      </c>
      <c r="K18" s="141" t="str">
        <f t="shared" si="3"/>
        <v>3</v>
      </c>
      <c r="L18" s="141">
        <f t="shared" si="4"/>
        <v>6</v>
      </c>
      <c r="M18" s="141" t="str">
        <f t="shared" si="0"/>
        <v>2</v>
      </c>
      <c r="N18" s="127" t="str">
        <f t="shared" si="1"/>
        <v>Medium</v>
      </c>
      <c r="O18" s="277" t="s">
        <v>670</v>
      </c>
      <c r="P18" s="276" t="s">
        <v>340</v>
      </c>
      <c r="Q18" s="228" t="s">
        <v>636</v>
      </c>
      <c r="R18" s="111" t="s">
        <v>671</v>
      </c>
      <c r="S18" s="113" t="s">
        <v>638</v>
      </c>
      <c r="T18" s="111" t="s">
        <v>653</v>
      </c>
      <c r="U18" s="111"/>
      <c r="V18" s="122"/>
    </row>
    <row r="19" spans="2:22" ht="45">
      <c r="B19" s="85">
        <v>14</v>
      </c>
      <c r="C19" s="86" t="s">
        <v>638</v>
      </c>
      <c r="D19" s="269"/>
      <c r="E19" s="269"/>
      <c r="F19" s="270"/>
      <c r="G19" s="269" t="s">
        <v>640</v>
      </c>
      <c r="H19" s="271" t="s">
        <v>126</v>
      </c>
      <c r="I19" s="271" t="s">
        <v>642</v>
      </c>
      <c r="J19" s="232" t="str">
        <f t="shared" si="2"/>
        <v>3</v>
      </c>
      <c r="K19" s="232" t="str">
        <f t="shared" si="3"/>
        <v>2</v>
      </c>
      <c r="L19" s="232">
        <f t="shared" si="4"/>
        <v>6</v>
      </c>
      <c r="M19" s="232" t="str">
        <f t="shared" si="0"/>
        <v>2</v>
      </c>
      <c r="N19" s="127" t="str">
        <f t="shared" si="1"/>
        <v>Medium</v>
      </c>
      <c r="O19" s="277" t="s">
        <v>672</v>
      </c>
      <c r="P19" s="276" t="s">
        <v>344</v>
      </c>
      <c r="Q19" s="228" t="s">
        <v>636</v>
      </c>
      <c r="R19" s="231" t="s">
        <v>673</v>
      </c>
      <c r="S19" s="231" t="s">
        <v>638</v>
      </c>
      <c r="T19" s="231" t="s">
        <v>653</v>
      </c>
      <c r="U19" s="231"/>
      <c r="V19" s="233"/>
    </row>
    <row r="20" spans="2:22" ht="45">
      <c r="B20" s="85">
        <v>15</v>
      </c>
      <c r="C20" s="86" t="s">
        <v>638</v>
      </c>
      <c r="D20" s="272"/>
      <c r="E20" s="272"/>
      <c r="F20" s="273"/>
      <c r="G20" s="272" t="s">
        <v>641</v>
      </c>
      <c r="H20" s="274" t="s">
        <v>127</v>
      </c>
      <c r="I20" s="274" t="s">
        <v>98</v>
      </c>
      <c r="J20" s="254" t="str">
        <f t="shared" si="2"/>
        <v>2</v>
      </c>
      <c r="K20" s="254" t="str">
        <f t="shared" si="3"/>
        <v>4</v>
      </c>
      <c r="L20" s="254">
        <f t="shared" si="4"/>
        <v>8</v>
      </c>
      <c r="M20" s="254" t="str">
        <f t="shared" si="0"/>
        <v>3</v>
      </c>
      <c r="N20" s="127" t="str">
        <f t="shared" si="1"/>
        <v>High</v>
      </c>
      <c r="O20" s="277" t="s">
        <v>674</v>
      </c>
      <c r="P20" s="276" t="s">
        <v>310</v>
      </c>
      <c r="Q20" s="228" t="s">
        <v>636</v>
      </c>
      <c r="R20" s="230" t="s">
        <v>675</v>
      </c>
      <c r="S20" s="230" t="s">
        <v>638</v>
      </c>
      <c r="T20" s="230" t="s">
        <v>645</v>
      </c>
      <c r="U20" s="230"/>
      <c r="V20" s="256"/>
    </row>
    <row r="21" spans="2:22" ht="90">
      <c r="B21" s="85">
        <v>16</v>
      </c>
      <c r="C21" s="86" t="s">
        <v>638</v>
      </c>
      <c r="D21" s="272"/>
      <c r="E21" s="272"/>
      <c r="F21" s="273"/>
      <c r="G21" s="272" t="s">
        <v>682</v>
      </c>
      <c r="H21" s="274" t="s">
        <v>127</v>
      </c>
      <c r="I21" s="274" t="s">
        <v>100</v>
      </c>
      <c r="J21" s="254" t="str">
        <f t="shared" si="2"/>
        <v>2</v>
      </c>
      <c r="K21" s="254" t="str">
        <f t="shared" si="3"/>
        <v>3</v>
      </c>
      <c r="L21" s="254">
        <f t="shared" si="4"/>
        <v>6</v>
      </c>
      <c r="M21" s="254" t="str">
        <f t="shared" si="0"/>
        <v>2</v>
      </c>
      <c r="N21" s="255" t="str">
        <f t="shared" si="1"/>
        <v>Medium</v>
      </c>
      <c r="O21" s="277" t="s">
        <v>683</v>
      </c>
      <c r="P21" s="276" t="s">
        <v>310</v>
      </c>
      <c r="Q21" s="228" t="s">
        <v>636</v>
      </c>
      <c r="R21" s="230" t="s">
        <v>684</v>
      </c>
      <c r="S21" s="230" t="s">
        <v>729</v>
      </c>
      <c r="T21" s="230" t="s">
        <v>653</v>
      </c>
      <c r="U21" s="230"/>
      <c r="V21" s="256"/>
    </row>
    <row r="22" spans="2:22" ht="75.75" thickBot="1">
      <c r="B22" s="287">
        <v>17</v>
      </c>
      <c r="C22" s="272" t="s">
        <v>638</v>
      </c>
      <c r="D22" s="104"/>
      <c r="E22" s="104"/>
      <c r="F22" s="105"/>
      <c r="G22" s="269" t="s">
        <v>685</v>
      </c>
      <c r="H22" s="271" t="s">
        <v>127</v>
      </c>
      <c r="I22" s="271" t="s">
        <v>642</v>
      </c>
      <c r="J22" s="232" t="str">
        <f t="shared" si="2"/>
        <v>2</v>
      </c>
      <c r="K22" s="232" t="str">
        <f t="shared" si="3"/>
        <v>2</v>
      </c>
      <c r="L22" s="232">
        <f t="shared" si="4"/>
        <v>4</v>
      </c>
      <c r="M22" s="232" t="str">
        <f t="shared" si="0"/>
        <v>2</v>
      </c>
      <c r="N22" s="279" t="str">
        <f t="shared" si="1"/>
        <v>Medium</v>
      </c>
      <c r="O22" s="280" t="s">
        <v>686</v>
      </c>
      <c r="P22" s="281" t="s">
        <v>310</v>
      </c>
      <c r="Q22" s="282" t="s">
        <v>636</v>
      </c>
      <c r="R22" s="231" t="s">
        <v>687</v>
      </c>
      <c r="S22" s="231" t="s">
        <v>638</v>
      </c>
      <c r="T22" s="231" t="s">
        <v>688</v>
      </c>
      <c r="U22" s="231"/>
      <c r="V22" s="233"/>
    </row>
    <row r="23" spans="2:22" ht="121.5" thickTop="1" thickBot="1">
      <c r="B23" s="288">
        <v>18</v>
      </c>
      <c r="C23" s="272" t="s">
        <v>638</v>
      </c>
      <c r="D23" s="104"/>
      <c r="E23" s="104"/>
      <c r="F23" s="105"/>
      <c r="G23" s="269" t="s">
        <v>713</v>
      </c>
      <c r="H23" s="271" t="s">
        <v>126</v>
      </c>
      <c r="I23" s="271" t="s">
        <v>100</v>
      </c>
      <c r="J23" s="232" t="str">
        <f t="shared" ref="J23:J25" si="7">IF(H23="Very High","4",IF(H23="High","3",IF(H23="Medium","2",IF(H23="Low","1","0"))))</f>
        <v>3</v>
      </c>
      <c r="K23" s="232" t="str">
        <f t="shared" ref="K23:K25" si="8">IF(I23="Frequent","4",IF(I23="Intermittent","3",IF(I23="Occassional","2",IF(I23="Rare","1","0"))))</f>
        <v>3</v>
      </c>
      <c r="L23" s="232">
        <f t="shared" ref="L23:L25" si="9">J23*K23</f>
        <v>9</v>
      </c>
      <c r="M23" s="232" t="str">
        <f t="shared" si="0"/>
        <v>3</v>
      </c>
      <c r="N23" s="279" t="str">
        <f t="shared" si="1"/>
        <v>High</v>
      </c>
      <c r="O23" s="283" t="s">
        <v>718</v>
      </c>
      <c r="P23" s="283" t="s">
        <v>340</v>
      </c>
      <c r="Q23" s="284" t="s">
        <v>636</v>
      </c>
      <c r="R23" s="231" t="s">
        <v>719</v>
      </c>
      <c r="S23" s="231" t="s">
        <v>638</v>
      </c>
      <c r="T23" s="231" t="s">
        <v>645</v>
      </c>
      <c r="U23" s="231"/>
      <c r="V23" s="233"/>
    </row>
    <row r="24" spans="2:22" ht="76.5" thickTop="1" thickBot="1">
      <c r="B24" s="288">
        <v>19</v>
      </c>
      <c r="C24" s="272" t="s">
        <v>638</v>
      </c>
      <c r="D24" s="104"/>
      <c r="E24" s="104"/>
      <c r="F24" s="105"/>
      <c r="G24" s="269" t="s">
        <v>720</v>
      </c>
      <c r="H24" s="271" t="s">
        <v>126</v>
      </c>
      <c r="I24" s="271" t="s">
        <v>642</v>
      </c>
      <c r="J24" s="232" t="str">
        <f t="shared" si="7"/>
        <v>3</v>
      </c>
      <c r="K24" s="232" t="str">
        <f t="shared" si="8"/>
        <v>2</v>
      </c>
      <c r="L24" s="232">
        <f t="shared" si="9"/>
        <v>6</v>
      </c>
      <c r="M24" s="232" t="str">
        <f t="shared" si="0"/>
        <v>2</v>
      </c>
      <c r="N24" s="279" t="str">
        <f t="shared" si="1"/>
        <v>Medium</v>
      </c>
      <c r="O24" s="283" t="s">
        <v>722</v>
      </c>
      <c r="P24" s="283" t="s">
        <v>344</v>
      </c>
      <c r="Q24" s="284" t="s">
        <v>636</v>
      </c>
      <c r="R24" s="231" t="s">
        <v>721</v>
      </c>
      <c r="S24" s="231" t="s">
        <v>638</v>
      </c>
      <c r="T24" s="231" t="s">
        <v>645</v>
      </c>
      <c r="U24" s="231"/>
      <c r="V24" s="233"/>
    </row>
    <row r="25" spans="2:22" ht="16.5" thickTop="1" thickBot="1">
      <c r="B25" s="275"/>
      <c r="C25" s="104"/>
      <c r="D25" s="104"/>
      <c r="E25" s="104"/>
      <c r="F25" s="105"/>
      <c r="G25" s="104"/>
      <c r="H25" s="109"/>
      <c r="I25" s="109"/>
      <c r="J25" s="237" t="str">
        <f t="shared" si="7"/>
        <v>0</v>
      </c>
      <c r="K25" s="237" t="str">
        <f t="shared" si="8"/>
        <v>0</v>
      </c>
      <c r="L25" s="237">
        <f t="shared" si="9"/>
        <v>0</v>
      </c>
      <c r="M25" s="237" t="str">
        <f t="shared" si="0"/>
        <v>0</v>
      </c>
      <c r="N25" s="143" t="str">
        <f t="shared" si="1"/>
        <v>0</v>
      </c>
      <c r="O25" s="285"/>
      <c r="P25" s="285"/>
      <c r="Q25" s="286"/>
      <c r="R25" s="116"/>
      <c r="S25" s="116"/>
      <c r="T25" s="116"/>
      <c r="U25" s="116"/>
      <c r="V25" s="126"/>
    </row>
    <row r="26" spans="2:22" ht="15.75" thickTop="1"/>
  </sheetData>
  <sheetProtection password="EC46" sheet="1" objects="1" scenarios="1" formatCells="0" formatColumns="0" formatRows="0" insertRows="0" deleteRows="0" sort="0" autoFilter="0" pivotTables="0"/>
  <autoFilter ref="B5:T25">
    <filterColumn colId="8"/>
    <filterColumn colId="9"/>
    <filterColumn colId="12"/>
    <filterColumn colId="14"/>
    <filterColumn colId="16"/>
  </autoFilter>
  <mergeCells count="1">
    <mergeCell ref="F1:O1"/>
  </mergeCells>
  <conditionalFormatting sqref="N6:N25">
    <cfRule type="cellIs" dxfId="18" priority="1" operator="equal">
      <formula>"Low"</formula>
    </cfRule>
    <cfRule type="cellIs" dxfId="17" priority="2" operator="equal">
      <formula>"Medium"</formula>
    </cfRule>
    <cfRule type="cellIs" dxfId="16" priority="3" operator="equal">
      <formula>"High"</formula>
    </cfRule>
    <cfRule type="cellIs" dxfId="15" priority="4" operator="equal">
      <formula>"Very high"</formula>
    </cfRule>
  </conditionalFormatting>
  <dataValidations count="5">
    <dataValidation type="list" allowBlank="1" showInputMessage="1" showErrorMessage="1" sqref="I17 I11 I8 I6">
      <formula1>"Frequent,Intermittent,Occasional,Rare"</formula1>
    </dataValidation>
    <dataValidation type="list" allowBlank="1" showInputMessage="1" showErrorMessage="1" sqref="I12:I16 I9:I10 I7 I18:I25">
      <formula1>"Frequent,Intermittent,Occassional,Rare"</formula1>
    </dataValidation>
    <dataValidation type="list" allowBlank="1" showInputMessage="1" showErrorMessage="1" sqref="H6:H25">
      <formula1>"Very High,High,Medium,Low"</formula1>
    </dataValidation>
    <dataValidation type="list" allowBlank="1" showInputMessage="1" showErrorMessage="1" sqref="Q6:Q25">
      <formula1>"Mitigate Risk, Transfer Risk, Avoid Risk, Accept Risk"</formula1>
    </dataValidation>
    <dataValidation type="list" allowBlank="1" showInputMessage="1" showErrorMessage="1" sqref="P6:P25">
      <formula1>"No Control, Control Deployed-Ineffective, Control Deployed-Needs Improvement,Control Deployed-Effective"</formula1>
    </dataValidation>
  </dataValidations>
  <pageMargins left="0.7" right="0.7" top="0.75" bottom="0.75" header="0.3" footer="0.3"/>
  <pageSetup scale="34" orientation="landscape" verticalDpi="0" r:id="rId1"/>
  <headerFooter>
    <oddHeader>&amp;L&amp;G&amp;C&amp;"-,Bold"&amp;12&amp;K0070C0Uninor.Confidential</oddHeader>
    <oddFooter>&amp;C&amp;P of &amp;N</oddFooter>
  </headerFooter>
  <legacyDrawingHF r:id="rId2"/>
</worksheet>
</file>

<file path=xl/worksheets/sheet7.xml><?xml version="1.0" encoding="utf-8"?>
<worksheet xmlns="http://schemas.openxmlformats.org/spreadsheetml/2006/main" xmlns:r="http://schemas.openxmlformats.org/officeDocument/2006/relationships">
  <dimension ref="A3:D24"/>
  <sheetViews>
    <sheetView workbookViewId="0">
      <selection activeCell="C17" sqref="C17"/>
    </sheetView>
  </sheetViews>
  <sheetFormatPr defaultRowHeight="15"/>
  <cols>
    <col min="1" max="1" width="40.7109375" style="241" customWidth="1"/>
    <col min="2" max="2" width="47.42578125" style="246" customWidth="1"/>
    <col min="3" max="3" width="30" style="246" customWidth="1"/>
    <col min="4" max="4" width="40" style="246" customWidth="1"/>
    <col min="5" max="16384" width="9.140625" style="241"/>
  </cols>
  <sheetData>
    <row r="3" spans="1:4">
      <c r="A3" s="258" t="s">
        <v>121</v>
      </c>
      <c r="B3" s="257" t="s">
        <v>431</v>
      </c>
      <c r="C3" s="257" t="s">
        <v>432</v>
      </c>
      <c r="D3" s="257" t="s">
        <v>433</v>
      </c>
    </row>
    <row r="4" spans="1:4" ht="75">
      <c r="A4" s="241" t="s">
        <v>126</v>
      </c>
      <c r="B4" s="246" t="s">
        <v>648</v>
      </c>
      <c r="C4" s="246" t="s">
        <v>636</v>
      </c>
      <c r="D4" s="246" t="s">
        <v>649</v>
      </c>
    </row>
    <row r="5" spans="1:4" ht="30">
      <c r="B5" s="246" t="s">
        <v>664</v>
      </c>
      <c r="C5" s="246" t="s">
        <v>636</v>
      </c>
      <c r="D5" s="246" t="s">
        <v>665</v>
      </c>
    </row>
    <row r="6" spans="1:4" ht="60">
      <c r="B6" s="246" t="s">
        <v>666</v>
      </c>
      <c r="C6" s="246" t="s">
        <v>636</v>
      </c>
      <c r="D6" s="246" t="s">
        <v>668</v>
      </c>
    </row>
    <row r="7" spans="1:4" ht="45">
      <c r="B7" s="246" t="s">
        <v>660</v>
      </c>
      <c r="C7" s="246" t="s">
        <v>636</v>
      </c>
      <c r="D7" s="246" t="s">
        <v>661</v>
      </c>
    </row>
    <row r="8" spans="1:4" ht="60">
      <c r="B8" s="246" t="s">
        <v>674</v>
      </c>
      <c r="C8" s="246" t="s">
        <v>636</v>
      </c>
      <c r="D8" s="246" t="s">
        <v>675</v>
      </c>
    </row>
    <row r="9" spans="1:4" ht="180">
      <c r="B9" s="246" t="s">
        <v>643</v>
      </c>
      <c r="C9" s="246" t="s">
        <v>636</v>
      </c>
      <c r="D9" s="246" t="s">
        <v>644</v>
      </c>
    </row>
    <row r="10" spans="1:4" ht="75">
      <c r="B10" s="246" t="s">
        <v>635</v>
      </c>
      <c r="C10" s="246" t="s">
        <v>636</v>
      </c>
      <c r="D10" s="246" t="s">
        <v>637</v>
      </c>
    </row>
    <row r="11" spans="1:4">
      <c r="A11" s="241" t="s">
        <v>678</v>
      </c>
    </row>
    <row r="12" spans="1:4" ht="195">
      <c r="A12" s="241" t="s">
        <v>127</v>
      </c>
      <c r="B12" s="246" t="s">
        <v>646</v>
      </c>
      <c r="C12" s="246" t="s">
        <v>636</v>
      </c>
      <c r="D12" s="246" t="s">
        <v>647</v>
      </c>
    </row>
    <row r="13" spans="1:4" ht="45">
      <c r="B13" s="246" t="s">
        <v>672</v>
      </c>
      <c r="C13" s="246" t="s">
        <v>636</v>
      </c>
      <c r="D13" s="246" t="s">
        <v>673</v>
      </c>
    </row>
    <row r="14" spans="1:4" ht="75">
      <c r="B14" s="246" t="s">
        <v>670</v>
      </c>
      <c r="C14" s="246" t="s">
        <v>636</v>
      </c>
      <c r="D14" s="246" t="s">
        <v>671</v>
      </c>
    </row>
    <row r="15" spans="1:4">
      <c r="A15" s="241" t="s">
        <v>679</v>
      </c>
    </row>
    <row r="16" spans="1:4" ht="90">
      <c r="A16" s="241" t="s">
        <v>128</v>
      </c>
      <c r="B16" s="246" t="s">
        <v>656</v>
      </c>
      <c r="C16" s="246" t="s">
        <v>636</v>
      </c>
      <c r="D16" s="246" t="s">
        <v>657</v>
      </c>
    </row>
    <row r="17" spans="1:4" ht="180">
      <c r="B17" s="246" t="s">
        <v>650</v>
      </c>
      <c r="C17" s="246" t="s">
        <v>636</v>
      </c>
      <c r="D17" s="246" t="s">
        <v>652</v>
      </c>
    </row>
    <row r="18" spans="1:4" ht="60">
      <c r="B18" s="246" t="s">
        <v>662</v>
      </c>
      <c r="C18" s="246" t="s">
        <v>636</v>
      </c>
      <c r="D18" s="246" t="s">
        <v>663</v>
      </c>
    </row>
    <row r="19" spans="1:4" ht="45">
      <c r="B19" s="246" t="s">
        <v>658</v>
      </c>
      <c r="C19" s="246" t="s">
        <v>636</v>
      </c>
      <c r="D19" s="246" t="s">
        <v>659</v>
      </c>
    </row>
    <row r="20" spans="1:4" ht="90">
      <c r="B20" s="246" t="s">
        <v>654</v>
      </c>
      <c r="C20" s="246" t="s">
        <v>636</v>
      </c>
      <c r="D20" s="246" t="s">
        <v>655</v>
      </c>
    </row>
    <row r="21" spans="1:4">
      <c r="A21" s="241" t="s">
        <v>680</v>
      </c>
    </row>
    <row r="22" spans="1:4">
      <c r="A22" s="241" t="s">
        <v>677</v>
      </c>
      <c r="B22" s="246" t="s">
        <v>677</v>
      </c>
      <c r="C22" s="246" t="s">
        <v>677</v>
      </c>
      <c r="D22" s="246" t="s">
        <v>677</v>
      </c>
    </row>
    <row r="23" spans="1:4">
      <c r="A23" s="241" t="s">
        <v>681</v>
      </c>
    </row>
    <row r="24" spans="1:4">
      <c r="A24" s="241" t="s">
        <v>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41"/>
  <dimension ref="A1:J46"/>
  <sheetViews>
    <sheetView showGridLines="0" zoomScale="80" workbookViewId="0">
      <selection activeCell="D29" sqref="D29:D34"/>
    </sheetView>
  </sheetViews>
  <sheetFormatPr defaultRowHeight="12.75"/>
  <cols>
    <col min="1" max="1" width="10" style="75" customWidth="1"/>
    <col min="2" max="2" width="23.28515625" style="74" customWidth="1"/>
    <col min="3" max="3" width="22.7109375" style="74" customWidth="1"/>
    <col min="4" max="4" width="45.5703125" style="74" customWidth="1"/>
    <col min="5" max="5" width="16.42578125" style="74" customWidth="1"/>
    <col min="6" max="6" width="20.85546875" style="74" customWidth="1"/>
    <col min="7" max="8" width="12.85546875" style="74" customWidth="1"/>
    <col min="9" max="9" width="17.85546875" style="74" customWidth="1"/>
    <col min="10" max="10" width="20.140625" style="74" customWidth="1"/>
    <col min="11" max="256" width="9.140625" style="74"/>
    <col min="257" max="257" width="10" style="74" customWidth="1"/>
    <col min="258" max="258" width="23.28515625" style="74" customWidth="1"/>
    <col min="259" max="259" width="22.7109375" style="74" customWidth="1"/>
    <col min="260" max="260" width="45.5703125" style="74" customWidth="1"/>
    <col min="261" max="261" width="16.42578125" style="74" customWidth="1"/>
    <col min="262" max="262" width="20.85546875" style="74" customWidth="1"/>
    <col min="263" max="264" width="12.85546875" style="74" customWidth="1"/>
    <col min="265" max="265" width="17.85546875" style="74" customWidth="1"/>
    <col min="266" max="266" width="20.140625" style="74" customWidth="1"/>
    <col min="267" max="512" width="9.140625" style="74"/>
    <col min="513" max="513" width="10" style="74" customWidth="1"/>
    <col min="514" max="514" width="23.28515625" style="74" customWidth="1"/>
    <col min="515" max="515" width="22.7109375" style="74" customWidth="1"/>
    <col min="516" max="516" width="45.5703125" style="74" customWidth="1"/>
    <col min="517" max="517" width="16.42578125" style="74" customWidth="1"/>
    <col min="518" max="518" width="20.85546875" style="74" customWidth="1"/>
    <col min="519" max="520" width="12.85546875" style="74" customWidth="1"/>
    <col min="521" max="521" width="17.85546875" style="74" customWidth="1"/>
    <col min="522" max="522" width="20.140625" style="74" customWidth="1"/>
    <col min="523" max="768" width="9.140625" style="74"/>
    <col min="769" max="769" width="10" style="74" customWidth="1"/>
    <col min="770" max="770" width="23.28515625" style="74" customWidth="1"/>
    <col min="771" max="771" width="22.7109375" style="74" customWidth="1"/>
    <col min="772" max="772" width="45.5703125" style="74" customWidth="1"/>
    <col min="773" max="773" width="16.42578125" style="74" customWidth="1"/>
    <col min="774" max="774" width="20.85546875" style="74" customWidth="1"/>
    <col min="775" max="776" width="12.85546875" style="74" customWidth="1"/>
    <col min="777" max="777" width="17.85546875" style="74" customWidth="1"/>
    <col min="778" max="778" width="20.140625" style="74" customWidth="1"/>
    <col min="779" max="1024" width="9.140625" style="74"/>
    <col min="1025" max="1025" width="10" style="74" customWidth="1"/>
    <col min="1026" max="1026" width="23.28515625" style="74" customWidth="1"/>
    <col min="1027" max="1027" width="22.7109375" style="74" customWidth="1"/>
    <col min="1028" max="1028" width="45.5703125" style="74" customWidth="1"/>
    <col min="1029" max="1029" width="16.42578125" style="74" customWidth="1"/>
    <col min="1030" max="1030" width="20.85546875" style="74" customWidth="1"/>
    <col min="1031" max="1032" width="12.85546875" style="74" customWidth="1"/>
    <col min="1033" max="1033" width="17.85546875" style="74" customWidth="1"/>
    <col min="1034" max="1034" width="20.140625" style="74" customWidth="1"/>
    <col min="1035" max="1280" width="9.140625" style="74"/>
    <col min="1281" max="1281" width="10" style="74" customWidth="1"/>
    <col min="1282" max="1282" width="23.28515625" style="74" customWidth="1"/>
    <col min="1283" max="1283" width="22.7109375" style="74" customWidth="1"/>
    <col min="1284" max="1284" width="45.5703125" style="74" customWidth="1"/>
    <col min="1285" max="1285" width="16.42578125" style="74" customWidth="1"/>
    <col min="1286" max="1286" width="20.85546875" style="74" customWidth="1"/>
    <col min="1287" max="1288" width="12.85546875" style="74" customWidth="1"/>
    <col min="1289" max="1289" width="17.85546875" style="74" customWidth="1"/>
    <col min="1290" max="1290" width="20.140625" style="74" customWidth="1"/>
    <col min="1291" max="1536" width="9.140625" style="74"/>
    <col min="1537" max="1537" width="10" style="74" customWidth="1"/>
    <col min="1538" max="1538" width="23.28515625" style="74" customWidth="1"/>
    <col min="1539" max="1539" width="22.7109375" style="74" customWidth="1"/>
    <col min="1540" max="1540" width="45.5703125" style="74" customWidth="1"/>
    <col min="1541" max="1541" width="16.42578125" style="74" customWidth="1"/>
    <col min="1542" max="1542" width="20.85546875" style="74" customWidth="1"/>
    <col min="1543" max="1544" width="12.85546875" style="74" customWidth="1"/>
    <col min="1545" max="1545" width="17.85546875" style="74" customWidth="1"/>
    <col min="1546" max="1546" width="20.140625" style="74" customWidth="1"/>
    <col min="1547" max="1792" width="9.140625" style="74"/>
    <col min="1793" max="1793" width="10" style="74" customWidth="1"/>
    <col min="1794" max="1794" width="23.28515625" style="74" customWidth="1"/>
    <col min="1795" max="1795" width="22.7109375" style="74" customWidth="1"/>
    <col min="1796" max="1796" width="45.5703125" style="74" customWidth="1"/>
    <col min="1797" max="1797" width="16.42578125" style="74" customWidth="1"/>
    <col min="1798" max="1798" width="20.85546875" style="74" customWidth="1"/>
    <col min="1799" max="1800" width="12.85546875" style="74" customWidth="1"/>
    <col min="1801" max="1801" width="17.85546875" style="74" customWidth="1"/>
    <col min="1802" max="1802" width="20.140625" style="74" customWidth="1"/>
    <col min="1803" max="2048" width="9.140625" style="74"/>
    <col min="2049" max="2049" width="10" style="74" customWidth="1"/>
    <col min="2050" max="2050" width="23.28515625" style="74" customWidth="1"/>
    <col min="2051" max="2051" width="22.7109375" style="74" customWidth="1"/>
    <col min="2052" max="2052" width="45.5703125" style="74" customWidth="1"/>
    <col min="2053" max="2053" width="16.42578125" style="74" customWidth="1"/>
    <col min="2054" max="2054" width="20.85546875" style="74" customWidth="1"/>
    <col min="2055" max="2056" width="12.85546875" style="74" customWidth="1"/>
    <col min="2057" max="2057" width="17.85546875" style="74" customWidth="1"/>
    <col min="2058" max="2058" width="20.140625" style="74" customWidth="1"/>
    <col min="2059" max="2304" width="9.140625" style="74"/>
    <col min="2305" max="2305" width="10" style="74" customWidth="1"/>
    <col min="2306" max="2306" width="23.28515625" style="74" customWidth="1"/>
    <col min="2307" max="2307" width="22.7109375" style="74" customWidth="1"/>
    <col min="2308" max="2308" width="45.5703125" style="74" customWidth="1"/>
    <col min="2309" max="2309" width="16.42578125" style="74" customWidth="1"/>
    <col min="2310" max="2310" width="20.85546875" style="74" customWidth="1"/>
    <col min="2311" max="2312" width="12.85546875" style="74" customWidth="1"/>
    <col min="2313" max="2313" width="17.85546875" style="74" customWidth="1"/>
    <col min="2314" max="2314" width="20.140625" style="74" customWidth="1"/>
    <col min="2315" max="2560" width="9.140625" style="74"/>
    <col min="2561" max="2561" width="10" style="74" customWidth="1"/>
    <col min="2562" max="2562" width="23.28515625" style="74" customWidth="1"/>
    <col min="2563" max="2563" width="22.7109375" style="74" customWidth="1"/>
    <col min="2564" max="2564" width="45.5703125" style="74" customWidth="1"/>
    <col min="2565" max="2565" width="16.42578125" style="74" customWidth="1"/>
    <col min="2566" max="2566" width="20.85546875" style="74" customWidth="1"/>
    <col min="2567" max="2568" width="12.85546875" style="74" customWidth="1"/>
    <col min="2569" max="2569" width="17.85546875" style="74" customWidth="1"/>
    <col min="2570" max="2570" width="20.140625" style="74" customWidth="1"/>
    <col min="2571" max="2816" width="9.140625" style="74"/>
    <col min="2817" max="2817" width="10" style="74" customWidth="1"/>
    <col min="2818" max="2818" width="23.28515625" style="74" customWidth="1"/>
    <col min="2819" max="2819" width="22.7109375" style="74" customWidth="1"/>
    <col min="2820" max="2820" width="45.5703125" style="74" customWidth="1"/>
    <col min="2821" max="2821" width="16.42578125" style="74" customWidth="1"/>
    <col min="2822" max="2822" width="20.85546875" style="74" customWidth="1"/>
    <col min="2823" max="2824" width="12.85546875" style="74" customWidth="1"/>
    <col min="2825" max="2825" width="17.85546875" style="74" customWidth="1"/>
    <col min="2826" max="2826" width="20.140625" style="74" customWidth="1"/>
    <col min="2827" max="3072" width="9.140625" style="74"/>
    <col min="3073" max="3073" width="10" style="74" customWidth="1"/>
    <col min="3074" max="3074" width="23.28515625" style="74" customWidth="1"/>
    <col min="3075" max="3075" width="22.7109375" style="74" customWidth="1"/>
    <col min="3076" max="3076" width="45.5703125" style="74" customWidth="1"/>
    <col min="3077" max="3077" width="16.42578125" style="74" customWidth="1"/>
    <col min="3078" max="3078" width="20.85546875" style="74" customWidth="1"/>
    <col min="3079" max="3080" width="12.85546875" style="74" customWidth="1"/>
    <col min="3081" max="3081" width="17.85546875" style="74" customWidth="1"/>
    <col min="3082" max="3082" width="20.140625" style="74" customWidth="1"/>
    <col min="3083" max="3328" width="9.140625" style="74"/>
    <col min="3329" max="3329" width="10" style="74" customWidth="1"/>
    <col min="3330" max="3330" width="23.28515625" style="74" customWidth="1"/>
    <col min="3331" max="3331" width="22.7109375" style="74" customWidth="1"/>
    <col min="3332" max="3332" width="45.5703125" style="74" customWidth="1"/>
    <col min="3333" max="3333" width="16.42578125" style="74" customWidth="1"/>
    <col min="3334" max="3334" width="20.85546875" style="74" customWidth="1"/>
    <col min="3335" max="3336" width="12.85546875" style="74" customWidth="1"/>
    <col min="3337" max="3337" width="17.85546875" style="74" customWidth="1"/>
    <col min="3338" max="3338" width="20.140625" style="74" customWidth="1"/>
    <col min="3339" max="3584" width="9.140625" style="74"/>
    <col min="3585" max="3585" width="10" style="74" customWidth="1"/>
    <col min="3586" max="3586" width="23.28515625" style="74" customWidth="1"/>
    <col min="3587" max="3587" width="22.7109375" style="74" customWidth="1"/>
    <col min="3588" max="3588" width="45.5703125" style="74" customWidth="1"/>
    <col min="3589" max="3589" width="16.42578125" style="74" customWidth="1"/>
    <col min="3590" max="3590" width="20.85546875" style="74" customWidth="1"/>
    <col min="3591" max="3592" width="12.85546875" style="74" customWidth="1"/>
    <col min="3593" max="3593" width="17.85546875" style="74" customWidth="1"/>
    <col min="3594" max="3594" width="20.140625" style="74" customWidth="1"/>
    <col min="3595" max="3840" width="9.140625" style="74"/>
    <col min="3841" max="3841" width="10" style="74" customWidth="1"/>
    <col min="3842" max="3842" width="23.28515625" style="74" customWidth="1"/>
    <col min="3843" max="3843" width="22.7109375" style="74" customWidth="1"/>
    <col min="3844" max="3844" width="45.5703125" style="74" customWidth="1"/>
    <col min="3845" max="3845" width="16.42578125" style="74" customWidth="1"/>
    <col min="3846" max="3846" width="20.85546875" style="74" customWidth="1"/>
    <col min="3847" max="3848" width="12.85546875" style="74" customWidth="1"/>
    <col min="3849" max="3849" width="17.85546875" style="74" customWidth="1"/>
    <col min="3850" max="3850" width="20.140625" style="74" customWidth="1"/>
    <col min="3851" max="4096" width="9.140625" style="74"/>
    <col min="4097" max="4097" width="10" style="74" customWidth="1"/>
    <col min="4098" max="4098" width="23.28515625" style="74" customWidth="1"/>
    <col min="4099" max="4099" width="22.7109375" style="74" customWidth="1"/>
    <col min="4100" max="4100" width="45.5703125" style="74" customWidth="1"/>
    <col min="4101" max="4101" width="16.42578125" style="74" customWidth="1"/>
    <col min="4102" max="4102" width="20.85546875" style="74" customWidth="1"/>
    <col min="4103" max="4104" width="12.85546875" style="74" customWidth="1"/>
    <col min="4105" max="4105" width="17.85546875" style="74" customWidth="1"/>
    <col min="4106" max="4106" width="20.140625" style="74" customWidth="1"/>
    <col min="4107" max="4352" width="9.140625" style="74"/>
    <col min="4353" max="4353" width="10" style="74" customWidth="1"/>
    <col min="4354" max="4354" width="23.28515625" style="74" customWidth="1"/>
    <col min="4355" max="4355" width="22.7109375" style="74" customWidth="1"/>
    <col min="4356" max="4356" width="45.5703125" style="74" customWidth="1"/>
    <col min="4357" max="4357" width="16.42578125" style="74" customWidth="1"/>
    <col min="4358" max="4358" width="20.85546875" style="74" customWidth="1"/>
    <col min="4359" max="4360" width="12.85546875" style="74" customWidth="1"/>
    <col min="4361" max="4361" width="17.85546875" style="74" customWidth="1"/>
    <col min="4362" max="4362" width="20.140625" style="74" customWidth="1"/>
    <col min="4363" max="4608" width="9.140625" style="74"/>
    <col min="4609" max="4609" width="10" style="74" customWidth="1"/>
    <col min="4610" max="4610" width="23.28515625" style="74" customWidth="1"/>
    <col min="4611" max="4611" width="22.7109375" style="74" customWidth="1"/>
    <col min="4612" max="4612" width="45.5703125" style="74" customWidth="1"/>
    <col min="4613" max="4613" width="16.42578125" style="74" customWidth="1"/>
    <col min="4614" max="4614" width="20.85546875" style="74" customWidth="1"/>
    <col min="4615" max="4616" width="12.85546875" style="74" customWidth="1"/>
    <col min="4617" max="4617" width="17.85546875" style="74" customWidth="1"/>
    <col min="4618" max="4618" width="20.140625" style="74" customWidth="1"/>
    <col min="4619" max="4864" width="9.140625" style="74"/>
    <col min="4865" max="4865" width="10" style="74" customWidth="1"/>
    <col min="4866" max="4866" width="23.28515625" style="74" customWidth="1"/>
    <col min="4867" max="4867" width="22.7109375" style="74" customWidth="1"/>
    <col min="4868" max="4868" width="45.5703125" style="74" customWidth="1"/>
    <col min="4869" max="4869" width="16.42578125" style="74" customWidth="1"/>
    <col min="4870" max="4870" width="20.85546875" style="74" customWidth="1"/>
    <col min="4871" max="4872" width="12.85546875" style="74" customWidth="1"/>
    <col min="4873" max="4873" width="17.85546875" style="74" customWidth="1"/>
    <col min="4874" max="4874" width="20.140625" style="74" customWidth="1"/>
    <col min="4875" max="5120" width="9.140625" style="74"/>
    <col min="5121" max="5121" width="10" style="74" customWidth="1"/>
    <col min="5122" max="5122" width="23.28515625" style="74" customWidth="1"/>
    <col min="5123" max="5123" width="22.7109375" style="74" customWidth="1"/>
    <col min="5124" max="5124" width="45.5703125" style="74" customWidth="1"/>
    <col min="5125" max="5125" width="16.42578125" style="74" customWidth="1"/>
    <col min="5126" max="5126" width="20.85546875" style="74" customWidth="1"/>
    <col min="5127" max="5128" width="12.85546875" style="74" customWidth="1"/>
    <col min="5129" max="5129" width="17.85546875" style="74" customWidth="1"/>
    <col min="5130" max="5130" width="20.140625" style="74" customWidth="1"/>
    <col min="5131" max="5376" width="9.140625" style="74"/>
    <col min="5377" max="5377" width="10" style="74" customWidth="1"/>
    <col min="5378" max="5378" width="23.28515625" style="74" customWidth="1"/>
    <col min="5379" max="5379" width="22.7109375" style="74" customWidth="1"/>
    <col min="5380" max="5380" width="45.5703125" style="74" customWidth="1"/>
    <col min="5381" max="5381" width="16.42578125" style="74" customWidth="1"/>
    <col min="5382" max="5382" width="20.85546875" style="74" customWidth="1"/>
    <col min="5383" max="5384" width="12.85546875" style="74" customWidth="1"/>
    <col min="5385" max="5385" width="17.85546875" style="74" customWidth="1"/>
    <col min="5386" max="5386" width="20.140625" style="74" customWidth="1"/>
    <col min="5387" max="5632" width="9.140625" style="74"/>
    <col min="5633" max="5633" width="10" style="74" customWidth="1"/>
    <col min="5634" max="5634" width="23.28515625" style="74" customWidth="1"/>
    <col min="5635" max="5635" width="22.7109375" style="74" customWidth="1"/>
    <col min="5636" max="5636" width="45.5703125" style="74" customWidth="1"/>
    <col min="5637" max="5637" width="16.42578125" style="74" customWidth="1"/>
    <col min="5638" max="5638" width="20.85546875" style="74" customWidth="1"/>
    <col min="5639" max="5640" width="12.85546875" style="74" customWidth="1"/>
    <col min="5641" max="5641" width="17.85546875" style="74" customWidth="1"/>
    <col min="5642" max="5642" width="20.140625" style="74" customWidth="1"/>
    <col min="5643" max="5888" width="9.140625" style="74"/>
    <col min="5889" max="5889" width="10" style="74" customWidth="1"/>
    <col min="5890" max="5890" width="23.28515625" style="74" customWidth="1"/>
    <col min="5891" max="5891" width="22.7109375" style="74" customWidth="1"/>
    <col min="5892" max="5892" width="45.5703125" style="74" customWidth="1"/>
    <col min="5893" max="5893" width="16.42578125" style="74" customWidth="1"/>
    <col min="5894" max="5894" width="20.85546875" style="74" customWidth="1"/>
    <col min="5895" max="5896" width="12.85546875" style="74" customWidth="1"/>
    <col min="5897" max="5897" width="17.85546875" style="74" customWidth="1"/>
    <col min="5898" max="5898" width="20.140625" style="74" customWidth="1"/>
    <col min="5899" max="6144" width="9.140625" style="74"/>
    <col min="6145" max="6145" width="10" style="74" customWidth="1"/>
    <col min="6146" max="6146" width="23.28515625" style="74" customWidth="1"/>
    <col min="6147" max="6147" width="22.7109375" style="74" customWidth="1"/>
    <col min="6148" max="6148" width="45.5703125" style="74" customWidth="1"/>
    <col min="6149" max="6149" width="16.42578125" style="74" customWidth="1"/>
    <col min="6150" max="6150" width="20.85546875" style="74" customWidth="1"/>
    <col min="6151" max="6152" width="12.85546875" style="74" customWidth="1"/>
    <col min="6153" max="6153" width="17.85546875" style="74" customWidth="1"/>
    <col min="6154" max="6154" width="20.140625" style="74" customWidth="1"/>
    <col min="6155" max="6400" width="9.140625" style="74"/>
    <col min="6401" max="6401" width="10" style="74" customWidth="1"/>
    <col min="6402" max="6402" width="23.28515625" style="74" customWidth="1"/>
    <col min="6403" max="6403" width="22.7109375" style="74" customWidth="1"/>
    <col min="6404" max="6404" width="45.5703125" style="74" customWidth="1"/>
    <col min="6405" max="6405" width="16.42578125" style="74" customWidth="1"/>
    <col min="6406" max="6406" width="20.85546875" style="74" customWidth="1"/>
    <col min="6407" max="6408" width="12.85546875" style="74" customWidth="1"/>
    <col min="6409" max="6409" width="17.85546875" style="74" customWidth="1"/>
    <col min="6410" max="6410" width="20.140625" style="74" customWidth="1"/>
    <col min="6411" max="6656" width="9.140625" style="74"/>
    <col min="6657" max="6657" width="10" style="74" customWidth="1"/>
    <col min="6658" max="6658" width="23.28515625" style="74" customWidth="1"/>
    <col min="6659" max="6659" width="22.7109375" style="74" customWidth="1"/>
    <col min="6660" max="6660" width="45.5703125" style="74" customWidth="1"/>
    <col min="6661" max="6661" width="16.42578125" style="74" customWidth="1"/>
    <col min="6662" max="6662" width="20.85546875" style="74" customWidth="1"/>
    <col min="6663" max="6664" width="12.85546875" style="74" customWidth="1"/>
    <col min="6665" max="6665" width="17.85546875" style="74" customWidth="1"/>
    <col min="6666" max="6666" width="20.140625" style="74" customWidth="1"/>
    <col min="6667" max="6912" width="9.140625" style="74"/>
    <col min="6913" max="6913" width="10" style="74" customWidth="1"/>
    <col min="6914" max="6914" width="23.28515625" style="74" customWidth="1"/>
    <col min="6915" max="6915" width="22.7109375" style="74" customWidth="1"/>
    <col min="6916" max="6916" width="45.5703125" style="74" customWidth="1"/>
    <col min="6917" max="6917" width="16.42578125" style="74" customWidth="1"/>
    <col min="6918" max="6918" width="20.85546875" style="74" customWidth="1"/>
    <col min="6919" max="6920" width="12.85546875" style="74" customWidth="1"/>
    <col min="6921" max="6921" width="17.85546875" style="74" customWidth="1"/>
    <col min="6922" max="6922" width="20.140625" style="74" customWidth="1"/>
    <col min="6923" max="7168" width="9.140625" style="74"/>
    <col min="7169" max="7169" width="10" style="74" customWidth="1"/>
    <col min="7170" max="7170" width="23.28515625" style="74" customWidth="1"/>
    <col min="7171" max="7171" width="22.7109375" style="74" customWidth="1"/>
    <col min="7172" max="7172" width="45.5703125" style="74" customWidth="1"/>
    <col min="7173" max="7173" width="16.42578125" style="74" customWidth="1"/>
    <col min="7174" max="7174" width="20.85546875" style="74" customWidth="1"/>
    <col min="7175" max="7176" width="12.85546875" style="74" customWidth="1"/>
    <col min="7177" max="7177" width="17.85546875" style="74" customWidth="1"/>
    <col min="7178" max="7178" width="20.140625" style="74" customWidth="1"/>
    <col min="7179" max="7424" width="9.140625" style="74"/>
    <col min="7425" max="7425" width="10" style="74" customWidth="1"/>
    <col min="7426" max="7426" width="23.28515625" style="74" customWidth="1"/>
    <col min="7427" max="7427" width="22.7109375" style="74" customWidth="1"/>
    <col min="7428" max="7428" width="45.5703125" style="74" customWidth="1"/>
    <col min="7429" max="7429" width="16.42578125" style="74" customWidth="1"/>
    <col min="7430" max="7430" width="20.85546875" style="74" customWidth="1"/>
    <col min="7431" max="7432" width="12.85546875" style="74" customWidth="1"/>
    <col min="7433" max="7433" width="17.85546875" style="74" customWidth="1"/>
    <col min="7434" max="7434" width="20.140625" style="74" customWidth="1"/>
    <col min="7435" max="7680" width="9.140625" style="74"/>
    <col min="7681" max="7681" width="10" style="74" customWidth="1"/>
    <col min="7682" max="7682" width="23.28515625" style="74" customWidth="1"/>
    <col min="7683" max="7683" width="22.7109375" style="74" customWidth="1"/>
    <col min="7684" max="7684" width="45.5703125" style="74" customWidth="1"/>
    <col min="7685" max="7685" width="16.42578125" style="74" customWidth="1"/>
    <col min="7686" max="7686" width="20.85546875" style="74" customWidth="1"/>
    <col min="7687" max="7688" width="12.85546875" style="74" customWidth="1"/>
    <col min="7689" max="7689" width="17.85546875" style="74" customWidth="1"/>
    <col min="7690" max="7690" width="20.140625" style="74" customWidth="1"/>
    <col min="7691" max="7936" width="9.140625" style="74"/>
    <col min="7937" max="7937" width="10" style="74" customWidth="1"/>
    <col min="7938" max="7938" width="23.28515625" style="74" customWidth="1"/>
    <col min="7939" max="7939" width="22.7109375" style="74" customWidth="1"/>
    <col min="7940" max="7940" width="45.5703125" style="74" customWidth="1"/>
    <col min="7941" max="7941" width="16.42578125" style="74" customWidth="1"/>
    <col min="7942" max="7942" width="20.85546875" style="74" customWidth="1"/>
    <col min="7943" max="7944" width="12.85546875" style="74" customWidth="1"/>
    <col min="7945" max="7945" width="17.85546875" style="74" customWidth="1"/>
    <col min="7946" max="7946" width="20.140625" style="74" customWidth="1"/>
    <col min="7947" max="8192" width="9.140625" style="74"/>
    <col min="8193" max="8193" width="10" style="74" customWidth="1"/>
    <col min="8194" max="8194" width="23.28515625" style="74" customWidth="1"/>
    <col min="8195" max="8195" width="22.7109375" style="74" customWidth="1"/>
    <col min="8196" max="8196" width="45.5703125" style="74" customWidth="1"/>
    <col min="8197" max="8197" width="16.42578125" style="74" customWidth="1"/>
    <col min="8198" max="8198" width="20.85546875" style="74" customWidth="1"/>
    <col min="8199" max="8200" width="12.85546875" style="74" customWidth="1"/>
    <col min="8201" max="8201" width="17.85546875" style="74" customWidth="1"/>
    <col min="8202" max="8202" width="20.140625" style="74" customWidth="1"/>
    <col min="8203" max="8448" width="9.140625" style="74"/>
    <col min="8449" max="8449" width="10" style="74" customWidth="1"/>
    <col min="8450" max="8450" width="23.28515625" style="74" customWidth="1"/>
    <col min="8451" max="8451" width="22.7109375" style="74" customWidth="1"/>
    <col min="8452" max="8452" width="45.5703125" style="74" customWidth="1"/>
    <col min="8453" max="8453" width="16.42578125" style="74" customWidth="1"/>
    <col min="8454" max="8454" width="20.85546875" style="74" customWidth="1"/>
    <col min="8455" max="8456" width="12.85546875" style="74" customWidth="1"/>
    <col min="8457" max="8457" width="17.85546875" style="74" customWidth="1"/>
    <col min="8458" max="8458" width="20.140625" style="74" customWidth="1"/>
    <col min="8459" max="8704" width="9.140625" style="74"/>
    <col min="8705" max="8705" width="10" style="74" customWidth="1"/>
    <col min="8706" max="8706" width="23.28515625" style="74" customWidth="1"/>
    <col min="8707" max="8707" width="22.7109375" style="74" customWidth="1"/>
    <col min="8708" max="8708" width="45.5703125" style="74" customWidth="1"/>
    <col min="8709" max="8709" width="16.42578125" style="74" customWidth="1"/>
    <col min="8710" max="8710" width="20.85546875" style="74" customWidth="1"/>
    <col min="8711" max="8712" width="12.85546875" style="74" customWidth="1"/>
    <col min="8713" max="8713" width="17.85546875" style="74" customWidth="1"/>
    <col min="8714" max="8714" width="20.140625" style="74" customWidth="1"/>
    <col min="8715" max="8960" width="9.140625" style="74"/>
    <col min="8961" max="8961" width="10" style="74" customWidth="1"/>
    <col min="8962" max="8962" width="23.28515625" style="74" customWidth="1"/>
    <col min="8963" max="8963" width="22.7109375" style="74" customWidth="1"/>
    <col min="8964" max="8964" width="45.5703125" style="74" customWidth="1"/>
    <col min="8965" max="8965" width="16.42578125" style="74" customWidth="1"/>
    <col min="8966" max="8966" width="20.85546875" style="74" customWidth="1"/>
    <col min="8967" max="8968" width="12.85546875" style="74" customWidth="1"/>
    <col min="8969" max="8969" width="17.85546875" style="74" customWidth="1"/>
    <col min="8970" max="8970" width="20.140625" style="74" customWidth="1"/>
    <col min="8971" max="9216" width="9.140625" style="74"/>
    <col min="9217" max="9217" width="10" style="74" customWidth="1"/>
    <col min="9218" max="9218" width="23.28515625" style="74" customWidth="1"/>
    <col min="9219" max="9219" width="22.7109375" style="74" customWidth="1"/>
    <col min="9220" max="9220" width="45.5703125" style="74" customWidth="1"/>
    <col min="9221" max="9221" width="16.42578125" style="74" customWidth="1"/>
    <col min="9222" max="9222" width="20.85546875" style="74" customWidth="1"/>
    <col min="9223" max="9224" width="12.85546875" style="74" customWidth="1"/>
    <col min="9225" max="9225" width="17.85546875" style="74" customWidth="1"/>
    <col min="9226" max="9226" width="20.140625" style="74" customWidth="1"/>
    <col min="9227" max="9472" width="9.140625" style="74"/>
    <col min="9473" max="9473" width="10" style="74" customWidth="1"/>
    <col min="9474" max="9474" width="23.28515625" style="74" customWidth="1"/>
    <col min="9475" max="9475" width="22.7109375" style="74" customWidth="1"/>
    <col min="9476" max="9476" width="45.5703125" style="74" customWidth="1"/>
    <col min="9477" max="9477" width="16.42578125" style="74" customWidth="1"/>
    <col min="9478" max="9478" width="20.85546875" style="74" customWidth="1"/>
    <col min="9479" max="9480" width="12.85546875" style="74" customWidth="1"/>
    <col min="9481" max="9481" width="17.85546875" style="74" customWidth="1"/>
    <col min="9482" max="9482" width="20.140625" style="74" customWidth="1"/>
    <col min="9483" max="9728" width="9.140625" style="74"/>
    <col min="9729" max="9729" width="10" style="74" customWidth="1"/>
    <col min="9730" max="9730" width="23.28515625" style="74" customWidth="1"/>
    <col min="9731" max="9731" width="22.7109375" style="74" customWidth="1"/>
    <col min="9732" max="9732" width="45.5703125" style="74" customWidth="1"/>
    <col min="9733" max="9733" width="16.42578125" style="74" customWidth="1"/>
    <col min="9734" max="9734" width="20.85546875" style="74" customWidth="1"/>
    <col min="9735" max="9736" width="12.85546875" style="74" customWidth="1"/>
    <col min="9737" max="9737" width="17.85546875" style="74" customWidth="1"/>
    <col min="9738" max="9738" width="20.140625" style="74" customWidth="1"/>
    <col min="9739" max="9984" width="9.140625" style="74"/>
    <col min="9985" max="9985" width="10" style="74" customWidth="1"/>
    <col min="9986" max="9986" width="23.28515625" style="74" customWidth="1"/>
    <col min="9987" max="9987" width="22.7109375" style="74" customWidth="1"/>
    <col min="9988" max="9988" width="45.5703125" style="74" customWidth="1"/>
    <col min="9989" max="9989" width="16.42578125" style="74" customWidth="1"/>
    <col min="9990" max="9990" width="20.85546875" style="74" customWidth="1"/>
    <col min="9991" max="9992" width="12.85546875" style="74" customWidth="1"/>
    <col min="9993" max="9993" width="17.85546875" style="74" customWidth="1"/>
    <col min="9994" max="9994" width="20.140625" style="74" customWidth="1"/>
    <col min="9995" max="10240" width="9.140625" style="74"/>
    <col min="10241" max="10241" width="10" style="74" customWidth="1"/>
    <col min="10242" max="10242" width="23.28515625" style="74" customWidth="1"/>
    <col min="10243" max="10243" width="22.7109375" style="74" customWidth="1"/>
    <col min="10244" max="10244" width="45.5703125" style="74" customWidth="1"/>
    <col min="10245" max="10245" width="16.42578125" style="74" customWidth="1"/>
    <col min="10246" max="10246" width="20.85546875" style="74" customWidth="1"/>
    <col min="10247" max="10248" width="12.85546875" style="74" customWidth="1"/>
    <col min="10249" max="10249" width="17.85546875" style="74" customWidth="1"/>
    <col min="10250" max="10250" width="20.140625" style="74" customWidth="1"/>
    <col min="10251" max="10496" width="9.140625" style="74"/>
    <col min="10497" max="10497" width="10" style="74" customWidth="1"/>
    <col min="10498" max="10498" width="23.28515625" style="74" customWidth="1"/>
    <col min="10499" max="10499" width="22.7109375" style="74" customWidth="1"/>
    <col min="10500" max="10500" width="45.5703125" style="74" customWidth="1"/>
    <col min="10501" max="10501" width="16.42578125" style="74" customWidth="1"/>
    <col min="10502" max="10502" width="20.85546875" style="74" customWidth="1"/>
    <col min="10503" max="10504" width="12.85546875" style="74" customWidth="1"/>
    <col min="10505" max="10505" width="17.85546875" style="74" customWidth="1"/>
    <col min="10506" max="10506" width="20.140625" style="74" customWidth="1"/>
    <col min="10507" max="10752" width="9.140625" style="74"/>
    <col min="10753" max="10753" width="10" style="74" customWidth="1"/>
    <col min="10754" max="10754" width="23.28515625" style="74" customWidth="1"/>
    <col min="10755" max="10755" width="22.7109375" style="74" customWidth="1"/>
    <col min="10756" max="10756" width="45.5703125" style="74" customWidth="1"/>
    <col min="10757" max="10757" width="16.42578125" style="74" customWidth="1"/>
    <col min="10758" max="10758" width="20.85546875" style="74" customWidth="1"/>
    <col min="10759" max="10760" width="12.85546875" style="74" customWidth="1"/>
    <col min="10761" max="10761" width="17.85546875" style="74" customWidth="1"/>
    <col min="10762" max="10762" width="20.140625" style="74" customWidth="1"/>
    <col min="10763" max="11008" width="9.140625" style="74"/>
    <col min="11009" max="11009" width="10" style="74" customWidth="1"/>
    <col min="11010" max="11010" width="23.28515625" style="74" customWidth="1"/>
    <col min="11011" max="11011" width="22.7109375" style="74" customWidth="1"/>
    <col min="11012" max="11012" width="45.5703125" style="74" customWidth="1"/>
    <col min="11013" max="11013" width="16.42578125" style="74" customWidth="1"/>
    <col min="11014" max="11014" width="20.85546875" style="74" customWidth="1"/>
    <col min="11015" max="11016" width="12.85546875" style="74" customWidth="1"/>
    <col min="11017" max="11017" width="17.85546875" style="74" customWidth="1"/>
    <col min="11018" max="11018" width="20.140625" style="74" customWidth="1"/>
    <col min="11019" max="11264" width="9.140625" style="74"/>
    <col min="11265" max="11265" width="10" style="74" customWidth="1"/>
    <col min="11266" max="11266" width="23.28515625" style="74" customWidth="1"/>
    <col min="11267" max="11267" width="22.7109375" style="74" customWidth="1"/>
    <col min="11268" max="11268" width="45.5703125" style="74" customWidth="1"/>
    <col min="11269" max="11269" width="16.42578125" style="74" customWidth="1"/>
    <col min="11270" max="11270" width="20.85546875" style="74" customWidth="1"/>
    <col min="11271" max="11272" width="12.85546875" style="74" customWidth="1"/>
    <col min="11273" max="11273" width="17.85546875" style="74" customWidth="1"/>
    <col min="11274" max="11274" width="20.140625" style="74" customWidth="1"/>
    <col min="11275" max="11520" width="9.140625" style="74"/>
    <col min="11521" max="11521" width="10" style="74" customWidth="1"/>
    <col min="11522" max="11522" width="23.28515625" style="74" customWidth="1"/>
    <col min="11523" max="11523" width="22.7109375" style="74" customWidth="1"/>
    <col min="11524" max="11524" width="45.5703125" style="74" customWidth="1"/>
    <col min="11525" max="11525" width="16.42578125" style="74" customWidth="1"/>
    <col min="11526" max="11526" width="20.85546875" style="74" customWidth="1"/>
    <col min="11527" max="11528" width="12.85546875" style="74" customWidth="1"/>
    <col min="11529" max="11529" width="17.85546875" style="74" customWidth="1"/>
    <col min="11530" max="11530" width="20.140625" style="74" customWidth="1"/>
    <col min="11531" max="11776" width="9.140625" style="74"/>
    <col min="11777" max="11777" width="10" style="74" customWidth="1"/>
    <col min="11778" max="11778" width="23.28515625" style="74" customWidth="1"/>
    <col min="11779" max="11779" width="22.7109375" style="74" customWidth="1"/>
    <col min="11780" max="11780" width="45.5703125" style="74" customWidth="1"/>
    <col min="11781" max="11781" width="16.42578125" style="74" customWidth="1"/>
    <col min="11782" max="11782" width="20.85546875" style="74" customWidth="1"/>
    <col min="11783" max="11784" width="12.85546875" style="74" customWidth="1"/>
    <col min="11785" max="11785" width="17.85546875" style="74" customWidth="1"/>
    <col min="11786" max="11786" width="20.140625" style="74" customWidth="1"/>
    <col min="11787" max="12032" width="9.140625" style="74"/>
    <col min="12033" max="12033" width="10" style="74" customWidth="1"/>
    <col min="12034" max="12034" width="23.28515625" style="74" customWidth="1"/>
    <col min="12035" max="12035" width="22.7109375" style="74" customWidth="1"/>
    <col min="12036" max="12036" width="45.5703125" style="74" customWidth="1"/>
    <col min="12037" max="12037" width="16.42578125" style="74" customWidth="1"/>
    <col min="12038" max="12038" width="20.85546875" style="74" customWidth="1"/>
    <col min="12039" max="12040" width="12.85546875" style="74" customWidth="1"/>
    <col min="12041" max="12041" width="17.85546875" style="74" customWidth="1"/>
    <col min="12042" max="12042" width="20.140625" style="74" customWidth="1"/>
    <col min="12043" max="12288" width="9.140625" style="74"/>
    <col min="12289" max="12289" width="10" style="74" customWidth="1"/>
    <col min="12290" max="12290" width="23.28515625" style="74" customWidth="1"/>
    <col min="12291" max="12291" width="22.7109375" style="74" customWidth="1"/>
    <col min="12292" max="12292" width="45.5703125" style="74" customWidth="1"/>
    <col min="12293" max="12293" width="16.42578125" style="74" customWidth="1"/>
    <col min="12294" max="12294" width="20.85546875" style="74" customWidth="1"/>
    <col min="12295" max="12296" width="12.85546875" style="74" customWidth="1"/>
    <col min="12297" max="12297" width="17.85546875" style="74" customWidth="1"/>
    <col min="12298" max="12298" width="20.140625" style="74" customWidth="1"/>
    <col min="12299" max="12544" width="9.140625" style="74"/>
    <col min="12545" max="12545" width="10" style="74" customWidth="1"/>
    <col min="12546" max="12546" width="23.28515625" style="74" customWidth="1"/>
    <col min="12547" max="12547" width="22.7109375" style="74" customWidth="1"/>
    <col min="12548" max="12548" width="45.5703125" style="74" customWidth="1"/>
    <col min="12549" max="12549" width="16.42578125" style="74" customWidth="1"/>
    <col min="12550" max="12550" width="20.85546875" style="74" customWidth="1"/>
    <col min="12551" max="12552" width="12.85546875" style="74" customWidth="1"/>
    <col min="12553" max="12553" width="17.85546875" style="74" customWidth="1"/>
    <col min="12554" max="12554" width="20.140625" style="74" customWidth="1"/>
    <col min="12555" max="12800" width="9.140625" style="74"/>
    <col min="12801" max="12801" width="10" style="74" customWidth="1"/>
    <col min="12802" max="12802" width="23.28515625" style="74" customWidth="1"/>
    <col min="12803" max="12803" width="22.7109375" style="74" customWidth="1"/>
    <col min="12804" max="12804" width="45.5703125" style="74" customWidth="1"/>
    <col min="12805" max="12805" width="16.42578125" style="74" customWidth="1"/>
    <col min="12806" max="12806" width="20.85546875" style="74" customWidth="1"/>
    <col min="12807" max="12808" width="12.85546875" style="74" customWidth="1"/>
    <col min="12809" max="12809" width="17.85546875" style="74" customWidth="1"/>
    <col min="12810" max="12810" width="20.140625" style="74" customWidth="1"/>
    <col min="12811" max="13056" width="9.140625" style="74"/>
    <col min="13057" max="13057" width="10" style="74" customWidth="1"/>
    <col min="13058" max="13058" width="23.28515625" style="74" customWidth="1"/>
    <col min="13059" max="13059" width="22.7109375" style="74" customWidth="1"/>
    <col min="13060" max="13060" width="45.5703125" style="74" customWidth="1"/>
    <col min="13061" max="13061" width="16.42578125" style="74" customWidth="1"/>
    <col min="13062" max="13062" width="20.85546875" style="74" customWidth="1"/>
    <col min="13063" max="13064" width="12.85546875" style="74" customWidth="1"/>
    <col min="13065" max="13065" width="17.85546875" style="74" customWidth="1"/>
    <col min="13066" max="13066" width="20.140625" style="74" customWidth="1"/>
    <col min="13067" max="13312" width="9.140625" style="74"/>
    <col min="13313" max="13313" width="10" style="74" customWidth="1"/>
    <col min="13314" max="13314" width="23.28515625" style="74" customWidth="1"/>
    <col min="13315" max="13315" width="22.7109375" style="74" customWidth="1"/>
    <col min="13316" max="13316" width="45.5703125" style="74" customWidth="1"/>
    <col min="13317" max="13317" width="16.42578125" style="74" customWidth="1"/>
    <col min="13318" max="13318" width="20.85546875" style="74" customWidth="1"/>
    <col min="13319" max="13320" width="12.85546875" style="74" customWidth="1"/>
    <col min="13321" max="13321" width="17.85546875" style="74" customWidth="1"/>
    <col min="13322" max="13322" width="20.140625" style="74" customWidth="1"/>
    <col min="13323" max="13568" width="9.140625" style="74"/>
    <col min="13569" max="13569" width="10" style="74" customWidth="1"/>
    <col min="13570" max="13570" width="23.28515625" style="74" customWidth="1"/>
    <col min="13571" max="13571" width="22.7109375" style="74" customWidth="1"/>
    <col min="13572" max="13572" width="45.5703125" style="74" customWidth="1"/>
    <col min="13573" max="13573" width="16.42578125" style="74" customWidth="1"/>
    <col min="13574" max="13574" width="20.85546875" style="74" customWidth="1"/>
    <col min="13575" max="13576" width="12.85546875" style="74" customWidth="1"/>
    <col min="13577" max="13577" width="17.85546875" style="74" customWidth="1"/>
    <col min="13578" max="13578" width="20.140625" style="74" customWidth="1"/>
    <col min="13579" max="13824" width="9.140625" style="74"/>
    <col min="13825" max="13825" width="10" style="74" customWidth="1"/>
    <col min="13826" max="13826" width="23.28515625" style="74" customWidth="1"/>
    <col min="13827" max="13827" width="22.7109375" style="74" customWidth="1"/>
    <col min="13828" max="13828" width="45.5703125" style="74" customWidth="1"/>
    <col min="13829" max="13829" width="16.42578125" style="74" customWidth="1"/>
    <col min="13830" max="13830" width="20.85546875" style="74" customWidth="1"/>
    <col min="13831" max="13832" width="12.85546875" style="74" customWidth="1"/>
    <col min="13833" max="13833" width="17.85546875" style="74" customWidth="1"/>
    <col min="13834" max="13834" width="20.140625" style="74" customWidth="1"/>
    <col min="13835" max="14080" width="9.140625" style="74"/>
    <col min="14081" max="14081" width="10" style="74" customWidth="1"/>
    <col min="14082" max="14082" width="23.28515625" style="74" customWidth="1"/>
    <col min="14083" max="14083" width="22.7109375" style="74" customWidth="1"/>
    <col min="14084" max="14084" width="45.5703125" style="74" customWidth="1"/>
    <col min="14085" max="14085" width="16.42578125" style="74" customWidth="1"/>
    <col min="14086" max="14086" width="20.85546875" style="74" customWidth="1"/>
    <col min="14087" max="14088" width="12.85546875" style="74" customWidth="1"/>
    <col min="14089" max="14089" width="17.85546875" style="74" customWidth="1"/>
    <col min="14090" max="14090" width="20.140625" style="74" customWidth="1"/>
    <col min="14091" max="14336" width="9.140625" style="74"/>
    <col min="14337" max="14337" width="10" style="74" customWidth="1"/>
    <col min="14338" max="14338" width="23.28515625" style="74" customWidth="1"/>
    <col min="14339" max="14339" width="22.7109375" style="74" customWidth="1"/>
    <col min="14340" max="14340" width="45.5703125" style="74" customWidth="1"/>
    <col min="14341" max="14341" width="16.42578125" style="74" customWidth="1"/>
    <col min="14342" max="14342" width="20.85546875" style="74" customWidth="1"/>
    <col min="14343" max="14344" width="12.85546875" style="74" customWidth="1"/>
    <col min="14345" max="14345" width="17.85546875" style="74" customWidth="1"/>
    <col min="14346" max="14346" width="20.140625" style="74" customWidth="1"/>
    <col min="14347" max="14592" width="9.140625" style="74"/>
    <col min="14593" max="14593" width="10" style="74" customWidth="1"/>
    <col min="14594" max="14594" width="23.28515625" style="74" customWidth="1"/>
    <col min="14595" max="14595" width="22.7109375" style="74" customWidth="1"/>
    <col min="14596" max="14596" width="45.5703125" style="74" customWidth="1"/>
    <col min="14597" max="14597" width="16.42578125" style="74" customWidth="1"/>
    <col min="14598" max="14598" width="20.85546875" style="74" customWidth="1"/>
    <col min="14599" max="14600" width="12.85546875" style="74" customWidth="1"/>
    <col min="14601" max="14601" width="17.85546875" style="74" customWidth="1"/>
    <col min="14602" max="14602" width="20.140625" style="74" customWidth="1"/>
    <col min="14603" max="14848" width="9.140625" style="74"/>
    <col min="14849" max="14849" width="10" style="74" customWidth="1"/>
    <col min="14850" max="14850" width="23.28515625" style="74" customWidth="1"/>
    <col min="14851" max="14851" width="22.7109375" style="74" customWidth="1"/>
    <col min="14852" max="14852" width="45.5703125" style="74" customWidth="1"/>
    <col min="14853" max="14853" width="16.42578125" style="74" customWidth="1"/>
    <col min="14854" max="14854" width="20.85546875" style="74" customWidth="1"/>
    <col min="14855" max="14856" width="12.85546875" style="74" customWidth="1"/>
    <col min="14857" max="14857" width="17.85546875" style="74" customWidth="1"/>
    <col min="14858" max="14858" width="20.140625" style="74" customWidth="1"/>
    <col min="14859" max="15104" width="9.140625" style="74"/>
    <col min="15105" max="15105" width="10" style="74" customWidth="1"/>
    <col min="15106" max="15106" width="23.28515625" style="74" customWidth="1"/>
    <col min="15107" max="15107" width="22.7109375" style="74" customWidth="1"/>
    <col min="15108" max="15108" width="45.5703125" style="74" customWidth="1"/>
    <col min="15109" max="15109" width="16.42578125" style="74" customWidth="1"/>
    <col min="15110" max="15110" width="20.85546875" style="74" customWidth="1"/>
    <col min="15111" max="15112" width="12.85546875" style="74" customWidth="1"/>
    <col min="15113" max="15113" width="17.85546875" style="74" customWidth="1"/>
    <col min="15114" max="15114" width="20.140625" style="74" customWidth="1"/>
    <col min="15115" max="15360" width="9.140625" style="74"/>
    <col min="15361" max="15361" width="10" style="74" customWidth="1"/>
    <col min="15362" max="15362" width="23.28515625" style="74" customWidth="1"/>
    <col min="15363" max="15363" width="22.7109375" style="74" customWidth="1"/>
    <col min="15364" max="15364" width="45.5703125" style="74" customWidth="1"/>
    <col min="15365" max="15365" width="16.42578125" style="74" customWidth="1"/>
    <col min="15366" max="15366" width="20.85546875" style="74" customWidth="1"/>
    <col min="15367" max="15368" width="12.85546875" style="74" customWidth="1"/>
    <col min="15369" max="15369" width="17.85546875" style="74" customWidth="1"/>
    <col min="15370" max="15370" width="20.140625" style="74" customWidth="1"/>
    <col min="15371" max="15616" width="9.140625" style="74"/>
    <col min="15617" max="15617" width="10" style="74" customWidth="1"/>
    <col min="15618" max="15618" width="23.28515625" style="74" customWidth="1"/>
    <col min="15619" max="15619" width="22.7109375" style="74" customWidth="1"/>
    <col min="15620" max="15620" width="45.5703125" style="74" customWidth="1"/>
    <col min="15621" max="15621" width="16.42578125" style="74" customWidth="1"/>
    <col min="15622" max="15622" width="20.85546875" style="74" customWidth="1"/>
    <col min="15623" max="15624" width="12.85546875" style="74" customWidth="1"/>
    <col min="15625" max="15625" width="17.85546875" style="74" customWidth="1"/>
    <col min="15626" max="15626" width="20.140625" style="74" customWidth="1"/>
    <col min="15627" max="15872" width="9.140625" style="74"/>
    <col min="15873" max="15873" width="10" style="74" customWidth="1"/>
    <col min="15874" max="15874" width="23.28515625" style="74" customWidth="1"/>
    <col min="15875" max="15875" width="22.7109375" style="74" customWidth="1"/>
    <col min="15876" max="15876" width="45.5703125" style="74" customWidth="1"/>
    <col min="15877" max="15877" width="16.42578125" style="74" customWidth="1"/>
    <col min="15878" max="15878" width="20.85546875" style="74" customWidth="1"/>
    <col min="15879" max="15880" width="12.85546875" style="74" customWidth="1"/>
    <col min="15881" max="15881" width="17.85546875" style="74" customWidth="1"/>
    <col min="15882" max="15882" width="20.140625" style="74" customWidth="1"/>
    <col min="15883" max="16128" width="9.140625" style="74"/>
    <col min="16129" max="16129" width="10" style="74" customWidth="1"/>
    <col min="16130" max="16130" width="23.28515625" style="74" customWidth="1"/>
    <col min="16131" max="16131" width="22.7109375" style="74" customWidth="1"/>
    <col min="16132" max="16132" width="45.5703125" style="74" customWidth="1"/>
    <col min="16133" max="16133" width="16.42578125" style="74" customWidth="1"/>
    <col min="16134" max="16134" width="20.85546875" style="74" customWidth="1"/>
    <col min="16135" max="16136" width="12.85546875" style="74" customWidth="1"/>
    <col min="16137" max="16137" width="17.85546875" style="74" customWidth="1"/>
    <col min="16138" max="16138" width="20.140625" style="74" customWidth="1"/>
    <col min="16139" max="16384" width="9.140625" style="74"/>
  </cols>
  <sheetData>
    <row r="1" spans="1:10" s="68" customFormat="1">
      <c r="A1" s="67"/>
      <c r="B1" s="67"/>
      <c r="C1" s="67"/>
      <c r="D1" s="67"/>
      <c r="E1" s="67"/>
      <c r="F1" s="67"/>
      <c r="G1" s="67"/>
      <c r="H1" s="67"/>
    </row>
    <row r="2" spans="1:10" s="68" customFormat="1">
      <c r="A2" s="67"/>
      <c r="B2" s="67"/>
      <c r="C2" s="67"/>
      <c r="D2" s="67"/>
      <c r="E2" s="67"/>
      <c r="F2" s="67"/>
      <c r="G2" s="67"/>
      <c r="H2" s="67"/>
    </row>
    <row r="3" spans="1:10" s="68" customFormat="1">
      <c r="A3" s="67"/>
      <c r="B3" s="67"/>
      <c r="C3" s="67"/>
      <c r="D3" s="67"/>
      <c r="E3" s="67"/>
      <c r="F3" s="67"/>
      <c r="G3" s="67"/>
      <c r="H3" s="67"/>
    </row>
    <row r="4" spans="1:10" s="68" customFormat="1">
      <c r="A4" s="67"/>
      <c r="B4" s="67"/>
      <c r="C4" s="67"/>
      <c r="D4" s="67"/>
      <c r="E4" s="67"/>
      <c r="F4" s="67"/>
      <c r="G4" s="67"/>
      <c r="H4" s="67"/>
    </row>
    <row r="5" spans="1:10" s="68" customFormat="1">
      <c r="A5" s="67"/>
      <c r="B5" s="67"/>
      <c r="C5" s="67"/>
      <c r="D5" s="67"/>
      <c r="E5" s="67"/>
      <c r="F5" s="67"/>
      <c r="G5" s="67"/>
      <c r="H5" s="67"/>
    </row>
    <row r="6" spans="1:10" s="68" customFormat="1"/>
    <row r="7" spans="1:10" s="68" customFormat="1"/>
    <row r="8" spans="1:10" s="68" customFormat="1"/>
    <row r="9" spans="1:10" s="68" customFormat="1"/>
    <row r="10" spans="1:10" s="68" customFormat="1">
      <c r="A10" s="68" t="s">
        <v>139</v>
      </c>
    </row>
    <row r="11" spans="1:10" s="68" customFormat="1"/>
    <row r="12" spans="1:10" s="68" customFormat="1"/>
    <row r="13" spans="1:10" s="72" customFormat="1" ht="25.5">
      <c r="A13" s="69" t="s">
        <v>140</v>
      </c>
      <c r="B13" s="70" t="s">
        <v>141</v>
      </c>
      <c r="C13" s="69" t="s">
        <v>142</v>
      </c>
      <c r="D13" s="69" t="s">
        <v>143</v>
      </c>
      <c r="E13" s="69" t="s">
        <v>144</v>
      </c>
      <c r="F13" s="69" t="s">
        <v>76</v>
      </c>
      <c r="G13" s="69" t="s">
        <v>145</v>
      </c>
      <c r="H13" s="71" t="s">
        <v>146</v>
      </c>
      <c r="I13" s="69" t="s">
        <v>85</v>
      </c>
      <c r="J13" s="69" t="s">
        <v>147</v>
      </c>
    </row>
    <row r="14" spans="1:10" ht="15.75" customHeight="1">
      <c r="A14" s="327">
        <v>1</v>
      </c>
      <c r="B14" s="334" t="s">
        <v>236</v>
      </c>
      <c r="C14" s="315" t="s">
        <v>333</v>
      </c>
      <c r="D14" s="324" t="s">
        <v>311</v>
      </c>
      <c r="E14" s="324" t="s">
        <v>337</v>
      </c>
      <c r="F14" s="197" t="s">
        <v>314</v>
      </c>
      <c r="G14" s="197" t="s">
        <v>21</v>
      </c>
      <c r="H14" s="324">
        <v>1</v>
      </c>
      <c r="I14" s="315" t="s">
        <v>152</v>
      </c>
      <c r="J14" s="315" t="s">
        <v>148</v>
      </c>
    </row>
    <row r="15" spans="1:10">
      <c r="A15" s="328"/>
      <c r="B15" s="334"/>
      <c r="C15" s="316"/>
      <c r="D15" s="325"/>
      <c r="E15" s="325"/>
      <c r="F15" s="197" t="s">
        <v>315</v>
      </c>
      <c r="G15" s="197" t="s">
        <v>186</v>
      </c>
      <c r="H15" s="325"/>
      <c r="I15" s="316"/>
      <c r="J15" s="316"/>
    </row>
    <row r="16" spans="1:10">
      <c r="A16" s="328"/>
      <c r="B16" s="334"/>
      <c r="C16" s="316"/>
      <c r="D16" s="325"/>
      <c r="E16" s="325"/>
      <c r="F16" s="197" t="s">
        <v>316</v>
      </c>
      <c r="G16" s="197" t="s">
        <v>186</v>
      </c>
      <c r="H16" s="325"/>
      <c r="I16" s="316"/>
      <c r="J16" s="316"/>
    </row>
    <row r="17" spans="1:10">
      <c r="A17" s="328"/>
      <c r="B17" s="334"/>
      <c r="C17" s="316"/>
      <c r="D17" s="325"/>
      <c r="E17" s="325"/>
      <c r="F17" s="197" t="s">
        <v>166</v>
      </c>
      <c r="G17" s="197" t="s">
        <v>186</v>
      </c>
      <c r="H17" s="325"/>
      <c r="I17" s="316"/>
      <c r="J17" s="316"/>
    </row>
    <row r="18" spans="1:10">
      <c r="A18" s="328"/>
      <c r="B18" s="334"/>
      <c r="C18" s="316"/>
      <c r="D18" s="325"/>
      <c r="E18" s="325"/>
      <c r="F18" s="197" t="s">
        <v>214</v>
      </c>
      <c r="G18" s="197" t="s">
        <v>186</v>
      </c>
      <c r="H18" s="325"/>
      <c r="I18" s="316"/>
      <c r="J18" s="316"/>
    </row>
    <row r="19" spans="1:10">
      <c r="A19" s="328"/>
      <c r="B19" s="334"/>
      <c r="C19" s="316"/>
      <c r="D19" s="325"/>
      <c r="E19" s="325"/>
      <c r="F19" s="197" t="s">
        <v>317</v>
      </c>
      <c r="G19" s="197" t="s">
        <v>21</v>
      </c>
      <c r="H19" s="325"/>
      <c r="I19" s="316"/>
      <c r="J19" s="316"/>
    </row>
    <row r="20" spans="1:10">
      <c r="A20" s="328"/>
      <c r="B20" s="334"/>
      <c r="C20" s="316"/>
      <c r="D20" s="325"/>
      <c r="E20" s="325"/>
      <c r="F20" s="197" t="s">
        <v>324</v>
      </c>
      <c r="G20" s="197" t="s">
        <v>24</v>
      </c>
      <c r="H20" s="325"/>
      <c r="I20" s="316"/>
      <c r="J20" s="316"/>
    </row>
    <row r="21" spans="1:10">
      <c r="A21" s="329"/>
      <c r="B21" s="334"/>
      <c r="C21" s="317"/>
      <c r="D21" s="326"/>
      <c r="E21" s="326"/>
      <c r="F21" s="73"/>
      <c r="G21" s="73"/>
      <c r="H21" s="326"/>
      <c r="I21" s="317"/>
      <c r="J21" s="317"/>
    </row>
    <row r="22" spans="1:10">
      <c r="A22" s="318">
        <v>2</v>
      </c>
      <c r="B22" s="334"/>
      <c r="C22" s="321" t="s">
        <v>334</v>
      </c>
      <c r="D22" s="324" t="s">
        <v>215</v>
      </c>
      <c r="E22" s="324" t="s">
        <v>337</v>
      </c>
      <c r="F22" s="197" t="s">
        <v>214</v>
      </c>
      <c r="G22" s="197" t="s">
        <v>186</v>
      </c>
      <c r="H22" s="324">
        <v>3</v>
      </c>
      <c r="I22" s="315" t="s">
        <v>150</v>
      </c>
      <c r="J22" s="315" t="s">
        <v>148</v>
      </c>
    </row>
    <row r="23" spans="1:10">
      <c r="A23" s="319"/>
      <c r="B23" s="334"/>
      <c r="C23" s="322"/>
      <c r="D23" s="325"/>
      <c r="E23" s="325"/>
      <c r="F23" s="197" t="s">
        <v>318</v>
      </c>
      <c r="G23" s="197" t="s">
        <v>21</v>
      </c>
      <c r="H23" s="325"/>
      <c r="I23" s="316"/>
      <c r="J23" s="316"/>
    </row>
    <row r="24" spans="1:10">
      <c r="A24" s="319"/>
      <c r="B24" s="334"/>
      <c r="C24" s="322"/>
      <c r="D24" s="325"/>
      <c r="E24" s="325"/>
      <c r="F24" s="197" t="s">
        <v>319</v>
      </c>
      <c r="G24" s="197" t="s">
        <v>21</v>
      </c>
      <c r="H24" s="325"/>
      <c r="I24" s="316"/>
      <c r="J24" s="316"/>
    </row>
    <row r="25" spans="1:10">
      <c r="A25" s="319"/>
      <c r="B25" s="334"/>
      <c r="C25" s="322"/>
      <c r="D25" s="325"/>
      <c r="E25" s="325"/>
      <c r="F25" s="73"/>
      <c r="G25" s="73"/>
      <c r="H25" s="325"/>
      <c r="I25" s="316"/>
      <c r="J25" s="316"/>
    </row>
    <row r="26" spans="1:10">
      <c r="A26" s="319"/>
      <c r="B26" s="334"/>
      <c r="C26" s="322"/>
      <c r="D26" s="325"/>
      <c r="E26" s="325"/>
      <c r="F26" s="73"/>
      <c r="G26" s="73"/>
      <c r="H26" s="325"/>
      <c r="I26" s="316"/>
      <c r="J26" s="316"/>
    </row>
    <row r="27" spans="1:10">
      <c r="A27" s="319"/>
      <c r="B27" s="334"/>
      <c r="C27" s="322"/>
      <c r="D27" s="325"/>
      <c r="E27" s="325"/>
      <c r="F27" s="73"/>
      <c r="G27" s="73"/>
      <c r="H27" s="325"/>
      <c r="I27" s="316"/>
      <c r="J27" s="316"/>
    </row>
    <row r="28" spans="1:10">
      <c r="A28" s="320"/>
      <c r="B28" s="334"/>
      <c r="C28" s="323"/>
      <c r="D28" s="326"/>
      <c r="E28" s="326"/>
      <c r="F28" s="73"/>
      <c r="G28" s="73"/>
      <c r="H28" s="326"/>
      <c r="I28" s="317"/>
      <c r="J28" s="317"/>
    </row>
    <row r="29" spans="1:10">
      <c r="A29" s="318">
        <v>3</v>
      </c>
      <c r="B29" s="334"/>
      <c r="C29" s="321" t="s">
        <v>334</v>
      </c>
      <c r="D29" s="324" t="s">
        <v>171</v>
      </c>
      <c r="E29" s="324" t="s">
        <v>337</v>
      </c>
      <c r="F29" s="197" t="s">
        <v>320</v>
      </c>
      <c r="G29" s="197" t="s">
        <v>149</v>
      </c>
      <c r="H29" s="324">
        <v>2</v>
      </c>
      <c r="I29" s="315" t="s">
        <v>152</v>
      </c>
      <c r="J29" s="315" t="s">
        <v>148</v>
      </c>
    </row>
    <row r="30" spans="1:10">
      <c r="A30" s="319"/>
      <c r="B30" s="334"/>
      <c r="C30" s="322"/>
      <c r="D30" s="325"/>
      <c r="E30" s="325"/>
      <c r="F30" s="197" t="s">
        <v>321</v>
      </c>
      <c r="G30" s="197" t="s">
        <v>21</v>
      </c>
      <c r="H30" s="325"/>
      <c r="I30" s="316"/>
      <c r="J30" s="316"/>
    </row>
    <row r="31" spans="1:10">
      <c r="A31" s="319"/>
      <c r="B31" s="334"/>
      <c r="C31" s="322"/>
      <c r="D31" s="325"/>
      <c r="E31" s="325"/>
      <c r="F31" s="197" t="s">
        <v>322</v>
      </c>
      <c r="G31" s="197" t="s">
        <v>21</v>
      </c>
      <c r="H31" s="325"/>
      <c r="I31" s="316"/>
      <c r="J31" s="316"/>
    </row>
    <row r="32" spans="1:10">
      <c r="A32" s="319"/>
      <c r="B32" s="334"/>
      <c r="C32" s="322"/>
      <c r="D32" s="325"/>
      <c r="E32" s="325"/>
      <c r="F32" s="197" t="s">
        <v>323</v>
      </c>
      <c r="G32" s="197" t="s">
        <v>24</v>
      </c>
      <c r="H32" s="325"/>
      <c r="I32" s="316"/>
      <c r="J32" s="316"/>
    </row>
    <row r="33" spans="1:10">
      <c r="A33" s="319"/>
      <c r="B33" s="334"/>
      <c r="C33" s="322"/>
      <c r="D33" s="325"/>
      <c r="E33" s="325"/>
      <c r="F33" s="73"/>
      <c r="G33" s="73"/>
      <c r="H33" s="325"/>
      <c r="I33" s="316"/>
      <c r="J33" s="316"/>
    </row>
    <row r="34" spans="1:10">
      <c r="A34" s="319"/>
      <c r="B34" s="334"/>
      <c r="C34" s="322"/>
      <c r="D34" s="325"/>
      <c r="E34" s="326"/>
      <c r="F34" s="73"/>
      <c r="G34" s="73"/>
      <c r="H34" s="325"/>
      <c r="I34" s="316"/>
      <c r="J34" s="316"/>
    </row>
    <row r="35" spans="1:10">
      <c r="A35" s="331">
        <v>4</v>
      </c>
      <c r="B35" s="334"/>
      <c r="C35" s="332" t="s">
        <v>335</v>
      </c>
      <c r="D35" s="333" t="s">
        <v>312</v>
      </c>
      <c r="E35" s="333" t="s">
        <v>153</v>
      </c>
      <c r="F35" s="197" t="s">
        <v>214</v>
      </c>
      <c r="G35" s="197" t="s">
        <v>186</v>
      </c>
      <c r="H35" s="333">
        <v>4</v>
      </c>
      <c r="I35" s="330" t="s">
        <v>331</v>
      </c>
      <c r="J35" s="330" t="s">
        <v>148</v>
      </c>
    </row>
    <row r="36" spans="1:10">
      <c r="A36" s="331"/>
      <c r="B36" s="334"/>
      <c r="C36" s="332"/>
      <c r="D36" s="333"/>
      <c r="E36" s="333"/>
      <c r="F36" s="197" t="s">
        <v>325</v>
      </c>
      <c r="G36" s="197" t="s">
        <v>186</v>
      </c>
      <c r="H36" s="333"/>
      <c r="I36" s="330"/>
      <c r="J36" s="330"/>
    </row>
    <row r="37" spans="1:10">
      <c r="A37" s="331"/>
      <c r="B37" s="334"/>
      <c r="C37" s="332"/>
      <c r="D37" s="333"/>
      <c r="E37" s="333"/>
      <c r="F37" s="197" t="s">
        <v>326</v>
      </c>
      <c r="G37" s="197" t="s">
        <v>24</v>
      </c>
      <c r="H37" s="333"/>
      <c r="I37" s="330"/>
      <c r="J37" s="330"/>
    </row>
    <row r="38" spans="1:10">
      <c r="A38" s="331"/>
      <c r="B38" s="334"/>
      <c r="C38" s="332"/>
      <c r="D38" s="333"/>
      <c r="E38" s="333"/>
      <c r="F38" s="197" t="s">
        <v>327</v>
      </c>
      <c r="G38" s="197" t="s">
        <v>25</v>
      </c>
      <c r="H38" s="333"/>
      <c r="I38" s="330"/>
      <c r="J38" s="330"/>
    </row>
    <row r="39" spans="1:10" ht="25.5">
      <c r="A39" s="331"/>
      <c r="B39" s="334"/>
      <c r="C39" s="332"/>
      <c r="D39" s="333"/>
      <c r="E39" s="333"/>
      <c r="F39" s="197" t="s">
        <v>328</v>
      </c>
      <c r="G39" s="197" t="s">
        <v>25</v>
      </c>
      <c r="H39" s="333"/>
      <c r="I39" s="330"/>
      <c r="J39" s="330"/>
    </row>
    <row r="40" spans="1:10">
      <c r="A40" s="331"/>
      <c r="B40" s="334"/>
      <c r="C40" s="332"/>
      <c r="D40" s="333"/>
      <c r="E40" s="333"/>
      <c r="F40" s="73"/>
      <c r="G40" s="73"/>
      <c r="H40" s="333"/>
      <c r="I40" s="330"/>
      <c r="J40" s="330"/>
    </row>
    <row r="41" spans="1:10">
      <c r="A41" s="331"/>
      <c r="B41" s="334"/>
      <c r="C41" s="332"/>
      <c r="D41" s="333"/>
      <c r="E41" s="333"/>
      <c r="F41" s="73"/>
      <c r="G41" s="73"/>
      <c r="H41" s="333"/>
      <c r="I41" s="330"/>
      <c r="J41" s="330"/>
    </row>
    <row r="42" spans="1:10">
      <c r="A42" s="318">
        <v>5</v>
      </c>
      <c r="B42" s="334"/>
      <c r="C42" s="321" t="s">
        <v>336</v>
      </c>
      <c r="D42" s="324" t="s">
        <v>313</v>
      </c>
      <c r="E42" s="324" t="s">
        <v>154</v>
      </c>
      <c r="F42" s="197" t="s">
        <v>329</v>
      </c>
      <c r="G42" s="197" t="s">
        <v>22</v>
      </c>
      <c r="H42" s="324">
        <v>5</v>
      </c>
      <c r="I42" s="315" t="s">
        <v>332</v>
      </c>
      <c r="J42" s="315" t="s">
        <v>151</v>
      </c>
    </row>
    <row r="43" spans="1:10">
      <c r="A43" s="319"/>
      <c r="B43" s="334"/>
      <c r="C43" s="322"/>
      <c r="D43" s="325"/>
      <c r="E43" s="325"/>
      <c r="F43" s="197" t="s">
        <v>330</v>
      </c>
      <c r="G43" s="197" t="s">
        <v>21</v>
      </c>
      <c r="H43" s="325"/>
      <c r="I43" s="316"/>
      <c r="J43" s="316"/>
    </row>
    <row r="44" spans="1:10">
      <c r="A44" s="319"/>
      <c r="B44" s="334"/>
      <c r="C44" s="322"/>
      <c r="D44" s="325"/>
      <c r="E44" s="325"/>
      <c r="F44" s="73"/>
      <c r="G44" s="73"/>
      <c r="H44" s="325"/>
      <c r="I44" s="316"/>
      <c r="J44" s="316"/>
    </row>
    <row r="45" spans="1:10">
      <c r="A45" s="319"/>
      <c r="B45" s="334"/>
      <c r="C45" s="322"/>
      <c r="D45" s="325"/>
      <c r="E45" s="325"/>
      <c r="F45" s="73"/>
      <c r="G45" s="73"/>
      <c r="H45" s="325"/>
      <c r="I45" s="316"/>
      <c r="J45" s="316"/>
    </row>
    <row r="46" spans="1:10">
      <c r="A46" s="320"/>
      <c r="B46" s="334"/>
      <c r="C46" s="323"/>
      <c r="D46" s="326"/>
      <c r="E46" s="326"/>
      <c r="F46" s="73"/>
      <c r="G46" s="73"/>
      <c r="H46" s="326"/>
      <c r="I46" s="317"/>
      <c r="J46" s="317"/>
    </row>
  </sheetData>
  <mergeCells count="36">
    <mergeCell ref="E35:E41"/>
    <mergeCell ref="H35:H41"/>
    <mergeCell ref="B14:B46"/>
    <mergeCell ref="D29:D34"/>
    <mergeCell ref="E29:E34"/>
    <mergeCell ref="H29:H34"/>
    <mergeCell ref="A29:A34"/>
    <mergeCell ref="I29:I34"/>
    <mergeCell ref="J42:J46"/>
    <mergeCell ref="C29:C34"/>
    <mergeCell ref="J29:J34"/>
    <mergeCell ref="A42:A46"/>
    <mergeCell ref="C42:C46"/>
    <mergeCell ref="D42:D46"/>
    <mergeCell ref="E42:E46"/>
    <mergeCell ref="H42:H46"/>
    <mergeCell ref="I42:I46"/>
    <mergeCell ref="I35:I41"/>
    <mergeCell ref="J35:J41"/>
    <mergeCell ref="A35:A41"/>
    <mergeCell ref="C35:C41"/>
    <mergeCell ref="D35:D41"/>
    <mergeCell ref="J14:J21"/>
    <mergeCell ref="A22:A28"/>
    <mergeCell ref="C22:C28"/>
    <mergeCell ref="D22:D28"/>
    <mergeCell ref="E22:E28"/>
    <mergeCell ref="H22:H28"/>
    <mergeCell ref="I22:I28"/>
    <mergeCell ref="J22:J28"/>
    <mergeCell ref="A14:A21"/>
    <mergeCell ref="C14:C21"/>
    <mergeCell ref="D14:D21"/>
    <mergeCell ref="E14:E21"/>
    <mergeCell ref="H14:H21"/>
    <mergeCell ref="I14:I21"/>
  </mergeCells>
  <dataValidations count="1">
    <dataValidation type="list" allowBlank="1" showInputMessage="1" showErrorMessage="1" sqref="E14:E46">
      <formula1>"0 to 2 Hours,2 to 4 Hours,4 to 8 Hours,8 to 12 Hours,12 to 24 Hours,24 Hours to 48 Hours,48 Hours to 72 Hours,72 Hours to 1 Week,1 Week to 2 Weeks,2 Weeks to 1 Month,More than 1 Month"</formula1>
    </dataValidation>
  </dataValidations>
  <printOptions horizontalCentered="1" verticalCentered="1"/>
  <pageMargins left="0.74803149606299213" right="0.74803149606299213" top="0.98425196850393704" bottom="0.81" header="0.51181102362204722" footer="0.51181102362204722"/>
  <pageSetup orientation="landscape" verticalDpi="300" r:id="rId1"/>
  <headerFooter alignWithMargins="0">
    <oddFooter>&amp;R&amp;P of  &amp;N</oddFooter>
  </headerFooter>
  <drawing r:id="rId2"/>
</worksheet>
</file>

<file path=xl/worksheets/sheet9.xml><?xml version="1.0" encoding="utf-8"?>
<worksheet xmlns="http://schemas.openxmlformats.org/spreadsheetml/2006/main" xmlns:r="http://schemas.openxmlformats.org/officeDocument/2006/relationships">
  <dimension ref="A1:X34"/>
  <sheetViews>
    <sheetView topLeftCell="E13" zoomScale="115" zoomScaleNormal="115" workbookViewId="0">
      <selection activeCell="G31" sqref="G31"/>
    </sheetView>
  </sheetViews>
  <sheetFormatPr defaultRowHeight="15"/>
  <cols>
    <col min="1" max="1" width="2.7109375" style="117" customWidth="1"/>
    <col min="2" max="2" width="9.140625" style="117"/>
    <col min="3" max="3" width="18.42578125" style="222" customWidth="1"/>
    <col min="4" max="4" width="21.42578125" style="222" customWidth="1"/>
    <col min="5" max="5" width="25.85546875" style="117" customWidth="1"/>
    <col min="6" max="7" width="31.7109375" style="222" customWidth="1"/>
    <col min="8" max="8" width="12.5703125" style="117" customWidth="1"/>
    <col min="9" max="9" width="41.7109375" style="117" customWidth="1"/>
    <col min="10" max="10" width="14" style="138" customWidth="1"/>
    <col min="11" max="11" width="13.28515625" style="138" customWidth="1"/>
    <col min="12" max="12" width="13.28515625" style="220" customWidth="1"/>
    <col min="13" max="13" width="12.7109375" style="220" customWidth="1"/>
    <col min="14" max="14" width="7.85546875" style="144" customWidth="1"/>
    <col min="15" max="15" width="8.28515625" style="144" customWidth="1"/>
    <col min="16" max="16" width="11.5703125" style="144" customWidth="1"/>
    <col min="17" max="17" width="34.140625" style="131" customWidth="1"/>
    <col min="18" max="18" width="21.28515625" style="221" customWidth="1"/>
    <col min="19" max="19" width="15.7109375" style="121" customWidth="1"/>
    <col min="20" max="20" width="45.28515625" style="121" customWidth="1"/>
    <col min="21" max="21" width="15" style="117" customWidth="1"/>
    <col min="22" max="22" width="22.85546875" style="117" customWidth="1"/>
    <col min="23" max="23" width="26.42578125" style="117" customWidth="1"/>
    <col min="24" max="24" width="17.85546875" style="117" customWidth="1"/>
  </cols>
  <sheetData>
    <row r="1" spans="2:24" ht="21">
      <c r="C1" s="250" t="s">
        <v>549</v>
      </c>
      <c r="H1" s="314" t="s">
        <v>436</v>
      </c>
      <c r="I1" s="314"/>
      <c r="J1" s="314"/>
      <c r="K1" s="218"/>
      <c r="L1" s="219"/>
      <c r="M1" s="219"/>
      <c r="N1" s="219"/>
      <c r="O1" s="219"/>
      <c r="P1" s="219"/>
      <c r="Q1" s="218"/>
      <c r="R1" s="218"/>
    </row>
    <row r="2" spans="2:24">
      <c r="C2" s="117"/>
    </row>
    <row r="3" spans="2:24">
      <c r="C3" s="117"/>
    </row>
    <row r="4" spans="2:24" ht="15.75" thickBot="1"/>
    <row r="5" spans="2:24" ht="61.5" thickTop="1" thickBot="1">
      <c r="B5" s="223" t="s">
        <v>83</v>
      </c>
      <c r="C5" s="224" t="s">
        <v>179</v>
      </c>
      <c r="D5" s="146" t="s">
        <v>425</v>
      </c>
      <c r="E5" s="146" t="s">
        <v>426</v>
      </c>
      <c r="F5" s="146" t="s">
        <v>488</v>
      </c>
      <c r="G5" s="146" t="s">
        <v>487</v>
      </c>
      <c r="H5" s="146" t="s">
        <v>427</v>
      </c>
      <c r="I5" s="146" t="s">
        <v>84</v>
      </c>
      <c r="J5" s="147" t="s">
        <v>428</v>
      </c>
      <c r="K5" s="147" t="s">
        <v>429</v>
      </c>
      <c r="L5" s="140" t="s">
        <v>295</v>
      </c>
      <c r="M5" s="140" t="s">
        <v>430</v>
      </c>
      <c r="N5" s="140" t="s">
        <v>86</v>
      </c>
      <c r="O5" s="140" t="s">
        <v>81</v>
      </c>
      <c r="P5" s="140" t="s">
        <v>121</v>
      </c>
      <c r="Q5" s="146" t="s">
        <v>431</v>
      </c>
      <c r="R5" s="146" t="s">
        <v>349</v>
      </c>
      <c r="S5" s="148" t="s">
        <v>432</v>
      </c>
      <c r="T5" s="148" t="s">
        <v>433</v>
      </c>
      <c r="U5" s="146" t="s">
        <v>87</v>
      </c>
      <c r="V5" s="146" t="s">
        <v>122</v>
      </c>
      <c r="W5" s="146" t="s">
        <v>129</v>
      </c>
      <c r="X5" s="149" t="s">
        <v>109</v>
      </c>
    </row>
    <row r="6" spans="2:24" ht="60.75" thickTop="1">
      <c r="B6" s="225">
        <v>1</v>
      </c>
      <c r="C6" s="110" t="s">
        <v>474</v>
      </c>
      <c r="D6" s="110" t="s">
        <v>475</v>
      </c>
      <c r="E6" s="110" t="s">
        <v>534</v>
      </c>
      <c r="F6" s="111" t="s">
        <v>620</v>
      </c>
      <c r="G6" s="111" t="s">
        <v>538</v>
      </c>
      <c r="H6" s="226" t="s">
        <v>30</v>
      </c>
      <c r="I6" s="110" t="s">
        <v>535</v>
      </c>
      <c r="J6" s="227" t="s">
        <v>126</v>
      </c>
      <c r="K6" s="227" t="s">
        <v>102</v>
      </c>
      <c r="L6" s="141" t="str">
        <f>IF(J6="Very High","4",IF(J6="High","3",IF(J6="Medium","2",IF(J6="Low","1","0"))))</f>
        <v>3</v>
      </c>
      <c r="M6" s="141" t="str">
        <f>IF(K6="Frequent","4",IF(K6="Intermittent","3",IF(K6="Occasional","2",IF(K6="Rare","1","0"))))</f>
        <v>2</v>
      </c>
      <c r="N6" s="141">
        <f>L6*M6</f>
        <v>6</v>
      </c>
      <c r="O6" s="141" t="str">
        <f t="shared" ref="O6:O32" si="0">IF($N6&gt;=12,"4",IF($N6&gt;=8,"3",IF($N6&gt;=4,"2",IF($N6&gt;0,"1","0"))))</f>
        <v>2</v>
      </c>
      <c r="P6" s="127" t="str">
        <f t="shared" ref="P6:P33" si="1">IF($N6&gt;=12,"Very High",IF($N6&gt;=8,"High",IF($N6&gt;=4,"Medium",IF($N6&gt;0,"Low",IF($N6="NA","NA","0")))))</f>
        <v>Medium</v>
      </c>
      <c r="Q6" s="128" t="s">
        <v>536</v>
      </c>
      <c r="R6" s="128" t="s">
        <v>340</v>
      </c>
      <c r="S6" s="228"/>
      <c r="T6" s="110"/>
      <c r="U6" s="110"/>
      <c r="V6" s="110"/>
      <c r="W6" s="110"/>
      <c r="X6" s="201"/>
    </row>
    <row r="7" spans="2:24" ht="75">
      <c r="B7" s="225">
        <v>2</v>
      </c>
      <c r="C7" s="110" t="s">
        <v>474</v>
      </c>
      <c r="D7" s="110" t="s">
        <v>475</v>
      </c>
      <c r="E7" s="110" t="s">
        <v>534</v>
      </c>
      <c r="F7" s="111" t="s">
        <v>486</v>
      </c>
      <c r="G7" s="110" t="s">
        <v>537</v>
      </c>
      <c r="H7" s="226" t="s">
        <v>30</v>
      </c>
      <c r="I7" s="111" t="s">
        <v>617</v>
      </c>
      <c r="J7" s="227" t="s">
        <v>126</v>
      </c>
      <c r="K7" s="227" t="s">
        <v>100</v>
      </c>
      <c r="L7" s="141" t="str">
        <f t="shared" ref="L7:L32" si="2">IF(J7="Very High","4",IF(J7="High","3",IF(J7="Medium","2",IF(J7="Low","1","0"))))</f>
        <v>3</v>
      </c>
      <c r="M7" s="141" t="str">
        <f t="shared" ref="M7:M33" si="3">IF(K7="Frequent","4",IF(K7="Intermittent","3",IF(K7="Occasional","2",IF(K7="Rare","1","0"))))</f>
        <v>3</v>
      </c>
      <c r="N7" s="141">
        <f t="shared" ref="N7:N32" si="4">L7*M7</f>
        <v>9</v>
      </c>
      <c r="O7" s="141" t="str">
        <f t="shared" si="0"/>
        <v>3</v>
      </c>
      <c r="P7" s="127" t="str">
        <f t="shared" si="1"/>
        <v>High</v>
      </c>
      <c r="Q7" s="129" t="s">
        <v>540</v>
      </c>
      <c r="R7" s="128"/>
      <c r="S7" s="228"/>
      <c r="T7" s="111"/>
      <c r="U7" s="111"/>
      <c r="V7" s="110"/>
      <c r="W7" s="111"/>
      <c r="X7" s="215"/>
    </row>
    <row r="8" spans="2:24" ht="45">
      <c r="B8" s="225">
        <v>3</v>
      </c>
      <c r="C8" s="110" t="s">
        <v>474</v>
      </c>
      <c r="D8" s="110" t="s">
        <v>475</v>
      </c>
      <c r="E8" s="110" t="s">
        <v>539</v>
      </c>
      <c r="F8" s="111" t="s">
        <v>490</v>
      </c>
      <c r="G8" s="110" t="s">
        <v>489</v>
      </c>
      <c r="H8" s="226" t="s">
        <v>30</v>
      </c>
      <c r="I8" s="111" t="s">
        <v>541</v>
      </c>
      <c r="J8" s="227" t="s">
        <v>127</v>
      </c>
      <c r="K8" s="227" t="s">
        <v>102</v>
      </c>
      <c r="L8" s="141" t="str">
        <f t="shared" si="2"/>
        <v>2</v>
      </c>
      <c r="M8" s="141" t="str">
        <f t="shared" si="3"/>
        <v>2</v>
      </c>
      <c r="N8" s="141">
        <f t="shared" si="4"/>
        <v>4</v>
      </c>
      <c r="O8" s="141" t="str">
        <f t="shared" si="0"/>
        <v>2</v>
      </c>
      <c r="P8" s="127" t="str">
        <f t="shared" si="1"/>
        <v>Medium</v>
      </c>
      <c r="Q8" s="129"/>
      <c r="R8" s="128"/>
      <c r="S8" s="228"/>
      <c r="T8" s="111"/>
      <c r="U8" s="111"/>
      <c r="V8" s="110"/>
      <c r="W8" s="111"/>
      <c r="X8" s="215"/>
    </row>
    <row r="9" spans="2:24" ht="45">
      <c r="B9" s="225">
        <v>5</v>
      </c>
      <c r="C9" s="110" t="s">
        <v>474</v>
      </c>
      <c r="D9" s="110" t="s">
        <v>543</v>
      </c>
      <c r="E9" s="111" t="s">
        <v>542</v>
      </c>
      <c r="F9" s="111" t="s">
        <v>478</v>
      </c>
      <c r="G9" s="110" t="s">
        <v>492</v>
      </c>
      <c r="H9" s="118" t="s">
        <v>25</v>
      </c>
      <c r="I9" s="111"/>
      <c r="J9" s="227"/>
      <c r="K9" s="227"/>
      <c r="L9" s="141" t="str">
        <f t="shared" si="2"/>
        <v>0</v>
      </c>
      <c r="M9" s="141" t="str">
        <f t="shared" si="3"/>
        <v>0</v>
      </c>
      <c r="N9" s="141">
        <f t="shared" si="4"/>
        <v>0</v>
      </c>
      <c r="O9" s="141" t="str">
        <f t="shared" si="0"/>
        <v>0</v>
      </c>
      <c r="P9" s="127" t="str">
        <f t="shared" si="1"/>
        <v>0</v>
      </c>
      <c r="Q9" s="129"/>
      <c r="R9" s="128"/>
      <c r="S9" s="228"/>
      <c r="T9" s="111"/>
      <c r="U9" s="111"/>
      <c r="V9" s="111"/>
      <c r="W9" s="111"/>
      <c r="X9" s="215"/>
    </row>
    <row r="10" spans="2:24" ht="60">
      <c r="B10" s="225">
        <v>6</v>
      </c>
      <c r="C10" s="110" t="s">
        <v>474</v>
      </c>
      <c r="D10" s="110" t="s">
        <v>543</v>
      </c>
      <c r="E10" s="111" t="s">
        <v>542</v>
      </c>
      <c r="F10" s="111" t="s">
        <v>478</v>
      </c>
      <c r="G10" s="110" t="s">
        <v>493</v>
      </c>
      <c r="H10" s="118" t="s">
        <v>25</v>
      </c>
      <c r="I10" s="111" t="s">
        <v>618</v>
      </c>
      <c r="J10" s="227" t="s">
        <v>127</v>
      </c>
      <c r="K10" s="227" t="s">
        <v>98</v>
      </c>
      <c r="L10" s="141" t="str">
        <f t="shared" si="2"/>
        <v>2</v>
      </c>
      <c r="M10" s="141" t="str">
        <f t="shared" si="3"/>
        <v>4</v>
      </c>
      <c r="N10" s="141">
        <f t="shared" si="4"/>
        <v>8</v>
      </c>
      <c r="O10" s="141" t="str">
        <f t="shared" si="0"/>
        <v>3</v>
      </c>
      <c r="P10" s="127" t="str">
        <f t="shared" si="1"/>
        <v>High</v>
      </c>
      <c r="Q10" s="129" t="s">
        <v>582</v>
      </c>
      <c r="R10" s="128" t="s">
        <v>310</v>
      </c>
      <c r="S10" s="228"/>
      <c r="T10" s="118"/>
      <c r="U10" s="111"/>
      <c r="V10" s="111"/>
      <c r="W10" s="111"/>
      <c r="X10" s="215"/>
    </row>
    <row r="11" spans="2:24" ht="45">
      <c r="B11" s="225">
        <v>7</v>
      </c>
      <c r="C11" s="110" t="s">
        <v>474</v>
      </c>
      <c r="D11" s="110" t="s">
        <v>543</v>
      </c>
      <c r="E11" s="111" t="s">
        <v>542</v>
      </c>
      <c r="F11" s="111" t="s">
        <v>478</v>
      </c>
      <c r="G11" s="253" t="s">
        <v>494</v>
      </c>
      <c r="H11" s="118" t="s">
        <v>25</v>
      </c>
      <c r="I11" s="111" t="s">
        <v>568</v>
      </c>
      <c r="J11" s="227" t="s">
        <v>127</v>
      </c>
      <c r="K11" s="227" t="s">
        <v>98</v>
      </c>
      <c r="L11" s="141" t="str">
        <f t="shared" si="2"/>
        <v>2</v>
      </c>
      <c r="M11" s="141" t="str">
        <f t="shared" si="3"/>
        <v>4</v>
      </c>
      <c r="N11" s="141">
        <f t="shared" si="4"/>
        <v>8</v>
      </c>
      <c r="O11" s="141" t="str">
        <f t="shared" si="0"/>
        <v>3</v>
      </c>
      <c r="P11" s="127" t="str">
        <f t="shared" si="1"/>
        <v>High</v>
      </c>
      <c r="Q11" s="129" t="s">
        <v>583</v>
      </c>
      <c r="R11" s="128" t="s">
        <v>310</v>
      </c>
      <c r="S11" s="228"/>
      <c r="T11" s="111"/>
      <c r="U11" s="111"/>
      <c r="V11" s="111"/>
      <c r="W11" s="111"/>
      <c r="X11" s="215"/>
    </row>
    <row r="12" spans="2:24" ht="45">
      <c r="B12" s="225">
        <v>8</v>
      </c>
      <c r="C12" s="110" t="s">
        <v>474</v>
      </c>
      <c r="D12" s="110" t="s">
        <v>543</v>
      </c>
      <c r="E12" s="111" t="s">
        <v>542</v>
      </c>
      <c r="F12" s="111" t="s">
        <v>501</v>
      </c>
      <c r="G12" s="252" t="s">
        <v>621</v>
      </c>
      <c r="H12" s="118" t="s">
        <v>25</v>
      </c>
      <c r="I12" s="111" t="s">
        <v>569</v>
      </c>
      <c r="J12" s="227" t="s">
        <v>127</v>
      </c>
      <c r="K12" s="227" t="s">
        <v>102</v>
      </c>
      <c r="L12" s="141" t="str">
        <f t="shared" si="2"/>
        <v>2</v>
      </c>
      <c r="M12" s="141" t="str">
        <f t="shared" si="3"/>
        <v>2</v>
      </c>
      <c r="N12" s="141">
        <f t="shared" si="4"/>
        <v>4</v>
      </c>
      <c r="O12" s="141" t="str">
        <f t="shared" si="0"/>
        <v>2</v>
      </c>
      <c r="P12" s="127" t="str">
        <f t="shared" si="1"/>
        <v>Medium</v>
      </c>
      <c r="Q12" s="129" t="s">
        <v>584</v>
      </c>
      <c r="R12" s="128" t="s">
        <v>310</v>
      </c>
      <c r="S12" s="228"/>
      <c r="T12" s="111"/>
      <c r="U12" s="111"/>
      <c r="V12" s="111"/>
      <c r="W12" s="111"/>
      <c r="X12" s="215"/>
    </row>
    <row r="13" spans="2:24" ht="75">
      <c r="B13" s="225">
        <v>9</v>
      </c>
      <c r="C13" s="110" t="s">
        <v>474</v>
      </c>
      <c r="D13" s="110" t="s">
        <v>543</v>
      </c>
      <c r="E13" s="111" t="s">
        <v>542</v>
      </c>
      <c r="F13" s="111" t="s">
        <v>478</v>
      </c>
      <c r="G13" s="252" t="s">
        <v>496</v>
      </c>
      <c r="H13" s="118" t="s">
        <v>25</v>
      </c>
      <c r="I13" s="111" t="s">
        <v>570</v>
      </c>
      <c r="J13" s="227" t="s">
        <v>127</v>
      </c>
      <c r="K13" s="227" t="s">
        <v>98</v>
      </c>
      <c r="L13" s="141" t="str">
        <f t="shared" si="2"/>
        <v>2</v>
      </c>
      <c r="M13" s="141" t="str">
        <f t="shared" si="3"/>
        <v>4</v>
      </c>
      <c r="N13" s="141">
        <f t="shared" si="4"/>
        <v>8</v>
      </c>
      <c r="O13" s="141" t="str">
        <f t="shared" si="0"/>
        <v>3</v>
      </c>
      <c r="P13" s="127" t="str">
        <f t="shared" si="1"/>
        <v>High</v>
      </c>
      <c r="Q13" s="129" t="s">
        <v>585</v>
      </c>
      <c r="R13" s="128" t="s">
        <v>344</v>
      </c>
      <c r="S13" s="228"/>
      <c r="T13" s="111"/>
      <c r="U13" s="111"/>
      <c r="V13" s="111"/>
      <c r="W13" s="111"/>
      <c r="X13" s="215"/>
    </row>
    <row r="14" spans="2:24" ht="45">
      <c r="B14" s="225">
        <v>10</v>
      </c>
      <c r="C14" s="110" t="s">
        <v>474</v>
      </c>
      <c r="D14" s="110" t="s">
        <v>543</v>
      </c>
      <c r="E14" s="111" t="s">
        <v>542</v>
      </c>
      <c r="F14" s="111" t="s">
        <v>478</v>
      </c>
      <c r="G14" s="111" t="s">
        <v>497</v>
      </c>
      <c r="H14" s="118" t="s">
        <v>25</v>
      </c>
      <c r="I14" s="111" t="s">
        <v>571</v>
      </c>
      <c r="J14" s="227" t="s">
        <v>128</v>
      </c>
      <c r="K14" s="227" t="s">
        <v>98</v>
      </c>
      <c r="L14" s="141" t="str">
        <f t="shared" si="2"/>
        <v>4</v>
      </c>
      <c r="M14" s="141" t="str">
        <f t="shared" si="3"/>
        <v>4</v>
      </c>
      <c r="N14" s="141">
        <f t="shared" si="4"/>
        <v>16</v>
      </c>
      <c r="O14" s="141" t="str">
        <f t="shared" si="0"/>
        <v>4</v>
      </c>
      <c r="P14" s="127" t="str">
        <f t="shared" si="1"/>
        <v>Very High</v>
      </c>
      <c r="Q14" s="129" t="s">
        <v>610</v>
      </c>
      <c r="R14" s="128" t="s">
        <v>310</v>
      </c>
      <c r="S14" s="228"/>
      <c r="T14" s="111"/>
      <c r="U14" s="111"/>
      <c r="V14" s="111"/>
      <c r="W14" s="111"/>
      <c r="X14" s="215"/>
    </row>
    <row r="15" spans="2:24" ht="45">
      <c r="B15" s="225">
        <v>11</v>
      </c>
      <c r="C15" s="110" t="s">
        <v>474</v>
      </c>
      <c r="D15" s="110" t="s">
        <v>543</v>
      </c>
      <c r="E15" s="111" t="s">
        <v>542</v>
      </c>
      <c r="F15" s="111" t="s">
        <v>620</v>
      </c>
      <c r="G15" s="252" t="s">
        <v>619</v>
      </c>
      <c r="H15" s="118" t="s">
        <v>25</v>
      </c>
      <c r="I15" s="113"/>
      <c r="J15" s="227"/>
      <c r="K15" s="227"/>
      <c r="L15" s="141" t="str">
        <f t="shared" si="2"/>
        <v>0</v>
      </c>
      <c r="M15" s="141" t="str">
        <f t="shared" si="3"/>
        <v>0</v>
      </c>
      <c r="N15" s="141">
        <f t="shared" si="4"/>
        <v>0</v>
      </c>
      <c r="O15" s="141" t="str">
        <f t="shared" si="0"/>
        <v>0</v>
      </c>
      <c r="P15" s="127" t="str">
        <f t="shared" si="1"/>
        <v>0</v>
      </c>
      <c r="Q15" s="129"/>
      <c r="R15" s="128"/>
      <c r="S15" s="228"/>
      <c r="T15" s="111"/>
      <c r="U15" s="111"/>
      <c r="V15" s="111"/>
      <c r="W15" s="111"/>
      <c r="X15" s="122"/>
    </row>
    <row r="16" spans="2:24" ht="60">
      <c r="B16" s="225">
        <v>12</v>
      </c>
      <c r="C16" s="110" t="s">
        <v>474</v>
      </c>
      <c r="D16" s="110" t="s">
        <v>543</v>
      </c>
      <c r="E16" s="111" t="s">
        <v>542</v>
      </c>
      <c r="F16" s="111" t="s">
        <v>620</v>
      </c>
      <c r="G16" s="111" t="s">
        <v>499</v>
      </c>
      <c r="H16" s="118" t="s">
        <v>25</v>
      </c>
      <c r="I16" s="113" t="s">
        <v>572</v>
      </c>
      <c r="J16" s="227" t="s">
        <v>126</v>
      </c>
      <c r="K16" s="227" t="s">
        <v>102</v>
      </c>
      <c r="L16" s="141" t="str">
        <f t="shared" si="2"/>
        <v>3</v>
      </c>
      <c r="M16" s="141" t="str">
        <f t="shared" si="3"/>
        <v>2</v>
      </c>
      <c r="N16" s="141">
        <f t="shared" si="4"/>
        <v>6</v>
      </c>
      <c r="O16" s="141" t="str">
        <f t="shared" si="0"/>
        <v>2</v>
      </c>
      <c r="P16" s="127" t="str">
        <f t="shared" si="1"/>
        <v>Medium</v>
      </c>
      <c r="Q16" s="129" t="s">
        <v>586</v>
      </c>
      <c r="R16" s="128" t="s">
        <v>344</v>
      </c>
      <c r="S16" s="228"/>
      <c r="T16" s="111"/>
      <c r="U16" s="111"/>
      <c r="V16" s="111"/>
      <c r="W16" s="111"/>
      <c r="X16" s="122"/>
    </row>
    <row r="17" spans="2:24" ht="60">
      <c r="B17" s="225">
        <v>13</v>
      </c>
      <c r="C17" s="110" t="s">
        <v>474</v>
      </c>
      <c r="D17" s="110" t="s">
        <v>543</v>
      </c>
      <c r="E17" s="111" t="s">
        <v>542</v>
      </c>
      <c r="F17" s="111" t="s">
        <v>501</v>
      </c>
      <c r="G17" s="111" t="s">
        <v>500</v>
      </c>
      <c r="H17" s="118" t="s">
        <v>25</v>
      </c>
      <c r="I17" s="113"/>
      <c r="J17" s="227"/>
      <c r="K17" s="227"/>
      <c r="L17" s="141" t="str">
        <f t="shared" si="2"/>
        <v>0</v>
      </c>
      <c r="M17" s="141" t="str">
        <f t="shared" si="3"/>
        <v>0</v>
      </c>
      <c r="N17" s="141">
        <f t="shared" si="4"/>
        <v>0</v>
      </c>
      <c r="O17" s="141" t="str">
        <f t="shared" si="0"/>
        <v>0</v>
      </c>
      <c r="P17" s="127" t="str">
        <f t="shared" si="1"/>
        <v>0</v>
      </c>
      <c r="Q17" s="129"/>
      <c r="R17" s="128"/>
      <c r="S17" s="228"/>
      <c r="T17" s="111"/>
      <c r="U17" s="145"/>
      <c r="V17" s="111"/>
      <c r="W17" s="111"/>
      <c r="X17" s="122"/>
    </row>
    <row r="18" spans="2:24" ht="60">
      <c r="B18" s="225">
        <v>14</v>
      </c>
      <c r="C18" s="110" t="s">
        <v>474</v>
      </c>
      <c r="D18" s="110" t="s">
        <v>543</v>
      </c>
      <c r="E18" s="111" t="s">
        <v>542</v>
      </c>
      <c r="F18" s="111" t="s">
        <v>501</v>
      </c>
      <c r="G18" s="252" t="s">
        <v>502</v>
      </c>
      <c r="H18" s="118" t="s">
        <v>25</v>
      </c>
      <c r="I18" s="112" t="s">
        <v>573</v>
      </c>
      <c r="J18" s="227" t="s">
        <v>128</v>
      </c>
      <c r="K18" s="227" t="s">
        <v>100</v>
      </c>
      <c r="L18" s="141" t="str">
        <f t="shared" si="2"/>
        <v>4</v>
      </c>
      <c r="M18" s="141" t="str">
        <f t="shared" si="3"/>
        <v>3</v>
      </c>
      <c r="N18" s="141">
        <f t="shared" si="4"/>
        <v>12</v>
      </c>
      <c r="O18" s="141" t="str">
        <f t="shared" si="0"/>
        <v>4</v>
      </c>
      <c r="P18" s="127" t="str">
        <f t="shared" si="1"/>
        <v>Very High</v>
      </c>
      <c r="Q18" s="129" t="s">
        <v>611</v>
      </c>
      <c r="R18" s="128" t="s">
        <v>310</v>
      </c>
      <c r="S18" s="228"/>
      <c r="T18" s="111"/>
      <c r="U18" s="145"/>
      <c r="V18" s="111"/>
      <c r="W18" s="111"/>
      <c r="X18" s="122"/>
    </row>
    <row r="19" spans="2:24" ht="45">
      <c r="B19" s="225">
        <v>15</v>
      </c>
      <c r="C19" s="110" t="s">
        <v>474</v>
      </c>
      <c r="D19" s="110" t="s">
        <v>543</v>
      </c>
      <c r="E19" s="111" t="s">
        <v>542</v>
      </c>
      <c r="F19" s="111" t="s">
        <v>501</v>
      </c>
      <c r="G19" s="252" t="s">
        <v>503</v>
      </c>
      <c r="H19" s="118" t="s">
        <v>25</v>
      </c>
      <c r="I19" s="112" t="s">
        <v>574</v>
      </c>
      <c r="J19" s="227" t="s">
        <v>127</v>
      </c>
      <c r="K19" s="227" t="s">
        <v>100</v>
      </c>
      <c r="L19" s="141" t="str">
        <f t="shared" si="2"/>
        <v>2</v>
      </c>
      <c r="M19" s="141" t="str">
        <f t="shared" si="3"/>
        <v>3</v>
      </c>
      <c r="N19" s="141">
        <f t="shared" si="4"/>
        <v>6</v>
      </c>
      <c r="O19" s="141" t="str">
        <f t="shared" si="0"/>
        <v>2</v>
      </c>
      <c r="P19" s="127" t="str">
        <f t="shared" si="1"/>
        <v>Medium</v>
      </c>
      <c r="Q19" s="129" t="s">
        <v>612</v>
      </c>
      <c r="R19" s="128" t="s">
        <v>310</v>
      </c>
      <c r="S19" s="228"/>
      <c r="T19" s="111"/>
      <c r="U19" s="145"/>
      <c r="V19" s="111"/>
      <c r="W19" s="111"/>
      <c r="X19" s="122"/>
    </row>
    <row r="20" spans="2:24" ht="60">
      <c r="B20" s="225">
        <v>16</v>
      </c>
      <c r="C20" s="110" t="s">
        <v>474</v>
      </c>
      <c r="D20" s="110" t="s">
        <v>543</v>
      </c>
      <c r="E20" s="111" t="s">
        <v>542</v>
      </c>
      <c r="F20" s="111" t="s">
        <v>480</v>
      </c>
      <c r="G20" s="252" t="s">
        <v>504</v>
      </c>
      <c r="H20" s="118" t="s">
        <v>25</v>
      </c>
      <c r="I20" s="112" t="s">
        <v>575</v>
      </c>
      <c r="J20" s="227" t="s">
        <v>126</v>
      </c>
      <c r="K20" s="227" t="s">
        <v>104</v>
      </c>
      <c r="L20" s="141" t="str">
        <f t="shared" si="2"/>
        <v>3</v>
      </c>
      <c r="M20" s="141" t="str">
        <f t="shared" si="3"/>
        <v>1</v>
      </c>
      <c r="N20" s="141">
        <f t="shared" si="4"/>
        <v>3</v>
      </c>
      <c r="O20" s="141" t="str">
        <f t="shared" si="0"/>
        <v>1</v>
      </c>
      <c r="P20" s="127" t="str">
        <f t="shared" si="1"/>
        <v>Low</v>
      </c>
      <c r="Q20" s="129"/>
      <c r="R20" s="128"/>
      <c r="S20" s="228"/>
      <c r="T20" s="111"/>
      <c r="U20" s="111"/>
      <c r="V20" s="111"/>
      <c r="W20" s="111"/>
      <c r="X20" s="215"/>
    </row>
    <row r="21" spans="2:24" ht="60">
      <c r="B21" s="225">
        <v>17</v>
      </c>
      <c r="C21" s="110" t="s">
        <v>474</v>
      </c>
      <c r="D21" s="110" t="s">
        <v>543</v>
      </c>
      <c r="E21" s="111" t="s">
        <v>542</v>
      </c>
      <c r="F21" s="111" t="s">
        <v>622</v>
      </c>
      <c r="G21" s="111" t="s">
        <v>505</v>
      </c>
      <c r="H21" s="118" t="s">
        <v>25</v>
      </c>
      <c r="I21" s="112" t="s">
        <v>614</v>
      </c>
      <c r="J21" s="227" t="s">
        <v>126</v>
      </c>
      <c r="K21" s="227" t="s">
        <v>102</v>
      </c>
      <c r="L21" s="141" t="str">
        <f t="shared" si="2"/>
        <v>3</v>
      </c>
      <c r="M21" s="141" t="str">
        <f t="shared" si="3"/>
        <v>2</v>
      </c>
      <c r="N21" s="141">
        <f t="shared" si="4"/>
        <v>6</v>
      </c>
      <c r="O21" s="141" t="str">
        <f t="shared" si="0"/>
        <v>2</v>
      </c>
      <c r="P21" s="127" t="str">
        <f t="shared" si="1"/>
        <v>Medium</v>
      </c>
      <c r="Q21" s="129" t="s">
        <v>615</v>
      </c>
      <c r="R21" s="128" t="s">
        <v>344</v>
      </c>
      <c r="S21" s="228"/>
      <c r="T21" s="111"/>
      <c r="U21" s="111"/>
      <c r="V21" s="111"/>
      <c r="W21" s="111"/>
      <c r="X21" s="215"/>
    </row>
    <row r="22" spans="2:24" ht="75">
      <c r="B22" s="225">
        <v>18</v>
      </c>
      <c r="C22" s="110" t="s">
        <v>474</v>
      </c>
      <c r="D22" s="110" t="s">
        <v>461</v>
      </c>
      <c r="E22" s="111" t="s">
        <v>542</v>
      </c>
      <c r="F22" s="111" t="s">
        <v>624</v>
      </c>
      <c r="G22" s="252" t="s">
        <v>623</v>
      </c>
      <c r="H22" s="118" t="s">
        <v>30</v>
      </c>
      <c r="I22" s="112" t="s">
        <v>616</v>
      </c>
      <c r="J22" s="227" t="s">
        <v>126</v>
      </c>
      <c r="K22" s="227" t="s">
        <v>100</v>
      </c>
      <c r="L22" s="141" t="str">
        <f t="shared" si="2"/>
        <v>3</v>
      </c>
      <c r="M22" s="141" t="str">
        <f t="shared" si="3"/>
        <v>3</v>
      </c>
      <c r="N22" s="141">
        <f t="shared" si="4"/>
        <v>9</v>
      </c>
      <c r="O22" s="141" t="str">
        <f t="shared" si="0"/>
        <v>3</v>
      </c>
      <c r="P22" s="127" t="str">
        <f t="shared" si="1"/>
        <v>High</v>
      </c>
      <c r="Q22" s="129" t="s">
        <v>613</v>
      </c>
      <c r="R22" s="128" t="s">
        <v>310</v>
      </c>
      <c r="S22" s="228"/>
      <c r="T22" s="111"/>
      <c r="U22" s="145"/>
      <c r="V22" s="111"/>
      <c r="W22" s="111"/>
      <c r="X22" s="122"/>
    </row>
    <row r="23" spans="2:24" ht="45">
      <c r="B23" s="225">
        <v>20</v>
      </c>
      <c r="C23" s="110" t="s">
        <v>474</v>
      </c>
      <c r="D23" s="111" t="s">
        <v>546</v>
      </c>
      <c r="E23" s="118" t="s">
        <v>547</v>
      </c>
      <c r="F23" s="111" t="s">
        <v>516</v>
      </c>
      <c r="G23" s="111" t="s">
        <v>513</v>
      </c>
      <c r="H23" s="118" t="s">
        <v>477</v>
      </c>
      <c r="I23" s="198" t="s">
        <v>576</v>
      </c>
      <c r="J23" s="227" t="s">
        <v>127</v>
      </c>
      <c r="K23" s="227" t="s">
        <v>104</v>
      </c>
      <c r="L23" s="141" t="str">
        <f t="shared" si="2"/>
        <v>2</v>
      </c>
      <c r="M23" s="141" t="str">
        <f t="shared" si="3"/>
        <v>1</v>
      </c>
      <c r="N23" s="141">
        <f t="shared" si="4"/>
        <v>2</v>
      </c>
      <c r="O23" s="141" t="str">
        <f t="shared" si="0"/>
        <v>1</v>
      </c>
      <c r="P23" s="127" t="str">
        <f t="shared" si="1"/>
        <v>Low</v>
      </c>
      <c r="Q23" s="129" t="s">
        <v>70</v>
      </c>
      <c r="R23" s="128"/>
      <c r="S23" s="228"/>
      <c r="T23" s="111"/>
      <c r="U23" s="111"/>
      <c r="V23" s="111"/>
      <c r="W23" s="111"/>
      <c r="X23" s="215"/>
    </row>
    <row r="24" spans="2:24" ht="30">
      <c r="B24" s="225">
        <v>22</v>
      </c>
      <c r="C24" s="110" t="s">
        <v>474</v>
      </c>
      <c r="D24" s="111" t="s">
        <v>546</v>
      </c>
      <c r="E24" s="118" t="s">
        <v>547</v>
      </c>
      <c r="F24" s="111" t="s">
        <v>486</v>
      </c>
      <c r="G24" s="111" t="s">
        <v>518</v>
      </c>
      <c r="H24" s="118" t="s">
        <v>477</v>
      </c>
      <c r="I24" s="113" t="s">
        <v>577</v>
      </c>
      <c r="J24" s="227"/>
      <c r="K24" s="227"/>
      <c r="L24" s="141" t="str">
        <f t="shared" si="2"/>
        <v>0</v>
      </c>
      <c r="M24" s="141" t="str">
        <f t="shared" si="3"/>
        <v>0</v>
      </c>
      <c r="N24" s="141">
        <f t="shared" si="4"/>
        <v>0</v>
      </c>
      <c r="O24" s="141" t="str">
        <f t="shared" si="0"/>
        <v>0</v>
      </c>
      <c r="P24" s="127" t="str">
        <f t="shared" si="1"/>
        <v>0</v>
      </c>
      <c r="Q24" s="129"/>
      <c r="R24" s="128"/>
      <c r="S24" s="228"/>
      <c r="T24" s="111"/>
      <c r="U24" s="111"/>
      <c r="V24" s="111"/>
      <c r="W24" s="111"/>
      <c r="X24" s="215"/>
    </row>
    <row r="25" spans="2:24" ht="30">
      <c r="B25" s="225">
        <v>23</v>
      </c>
      <c r="C25" s="110" t="s">
        <v>474</v>
      </c>
      <c r="D25" s="111" t="s">
        <v>546</v>
      </c>
      <c r="E25" s="118" t="s">
        <v>547</v>
      </c>
      <c r="F25" s="111" t="s">
        <v>486</v>
      </c>
      <c r="G25" s="111" t="s">
        <v>517</v>
      </c>
      <c r="H25" s="118" t="s">
        <v>477</v>
      </c>
      <c r="I25" s="113" t="s">
        <v>70</v>
      </c>
      <c r="J25" s="227"/>
      <c r="K25" s="227"/>
      <c r="L25" s="141" t="str">
        <f t="shared" si="2"/>
        <v>0</v>
      </c>
      <c r="M25" s="141" t="str">
        <f t="shared" si="3"/>
        <v>0</v>
      </c>
      <c r="N25" s="141">
        <f t="shared" si="4"/>
        <v>0</v>
      </c>
      <c r="O25" s="141" t="str">
        <f t="shared" si="0"/>
        <v>0</v>
      </c>
      <c r="P25" s="127" t="str">
        <f t="shared" si="1"/>
        <v>0</v>
      </c>
      <c r="Q25" s="129"/>
      <c r="R25" s="128"/>
      <c r="S25" s="228"/>
      <c r="T25" s="111"/>
      <c r="U25" s="111"/>
      <c r="V25" s="111"/>
      <c r="W25" s="111"/>
      <c r="X25" s="215"/>
    </row>
    <row r="26" spans="2:24" ht="45">
      <c r="B26" s="225">
        <v>24</v>
      </c>
      <c r="C26" s="110" t="s">
        <v>474</v>
      </c>
      <c r="D26" s="113" t="s">
        <v>545</v>
      </c>
      <c r="E26" s="229" t="s">
        <v>548</v>
      </c>
      <c r="F26" s="111" t="s">
        <v>478</v>
      </c>
      <c r="G26" s="111" t="s">
        <v>578</v>
      </c>
      <c r="H26" s="229" t="s">
        <v>544</v>
      </c>
      <c r="I26" s="113"/>
      <c r="J26" s="227"/>
      <c r="K26" s="227"/>
      <c r="L26" s="141" t="str">
        <f t="shared" si="2"/>
        <v>0</v>
      </c>
      <c r="M26" s="141" t="str">
        <f t="shared" si="3"/>
        <v>0</v>
      </c>
      <c r="N26" s="141">
        <f t="shared" si="4"/>
        <v>0</v>
      </c>
      <c r="O26" s="141" t="str">
        <f t="shared" si="0"/>
        <v>0</v>
      </c>
      <c r="P26" s="127" t="str">
        <f t="shared" si="1"/>
        <v>0</v>
      </c>
      <c r="Q26" s="129"/>
      <c r="R26" s="128"/>
      <c r="S26" s="228"/>
      <c r="T26" s="111"/>
      <c r="U26" s="111"/>
      <c r="V26" s="118"/>
      <c r="W26" s="111"/>
      <c r="X26" s="215"/>
    </row>
    <row r="27" spans="2:24" ht="45">
      <c r="B27" s="225">
        <v>26</v>
      </c>
      <c r="C27" s="110" t="s">
        <v>474</v>
      </c>
      <c r="D27" s="113" t="s">
        <v>545</v>
      </c>
      <c r="E27" s="229" t="s">
        <v>548</v>
      </c>
      <c r="F27" s="111" t="s">
        <v>478</v>
      </c>
      <c r="G27" s="111" t="s">
        <v>521</v>
      </c>
      <c r="H27" s="229" t="s">
        <v>544</v>
      </c>
      <c r="I27" s="112"/>
      <c r="J27" s="227"/>
      <c r="K27" s="227"/>
      <c r="L27" s="141" t="str">
        <f t="shared" si="2"/>
        <v>0</v>
      </c>
      <c r="M27" s="141" t="str">
        <f t="shared" si="3"/>
        <v>0</v>
      </c>
      <c r="N27" s="141">
        <f t="shared" si="4"/>
        <v>0</v>
      </c>
      <c r="O27" s="141" t="str">
        <f t="shared" si="0"/>
        <v>0</v>
      </c>
      <c r="P27" s="127" t="str">
        <f t="shared" si="1"/>
        <v>0</v>
      </c>
      <c r="Q27" s="129"/>
      <c r="R27" s="128"/>
      <c r="S27" s="228"/>
      <c r="T27" s="111"/>
      <c r="U27" s="111"/>
      <c r="V27" s="118"/>
      <c r="W27" s="118"/>
      <c r="X27" s="215"/>
    </row>
    <row r="28" spans="2:24" ht="45">
      <c r="B28" s="225">
        <v>29</v>
      </c>
      <c r="C28" s="110" t="s">
        <v>474</v>
      </c>
      <c r="D28" s="113" t="s">
        <v>545</v>
      </c>
      <c r="E28" s="229" t="s">
        <v>548</v>
      </c>
      <c r="F28" s="111" t="s">
        <v>525</v>
      </c>
      <c r="G28" s="111" t="s">
        <v>579</v>
      </c>
      <c r="H28" s="229" t="s">
        <v>544</v>
      </c>
      <c r="I28" s="112"/>
      <c r="J28" s="227"/>
      <c r="K28" s="227"/>
      <c r="L28" s="141" t="str">
        <f t="shared" si="2"/>
        <v>0</v>
      </c>
      <c r="M28" s="141" t="str">
        <f t="shared" si="3"/>
        <v>0</v>
      </c>
      <c r="N28" s="141">
        <f t="shared" si="4"/>
        <v>0</v>
      </c>
      <c r="O28" s="141" t="str">
        <f t="shared" si="0"/>
        <v>0</v>
      </c>
      <c r="P28" s="127" t="str">
        <f t="shared" si="1"/>
        <v>0</v>
      </c>
      <c r="Q28" s="129"/>
      <c r="R28" s="128"/>
      <c r="S28" s="228"/>
      <c r="T28" s="111"/>
      <c r="U28" s="111"/>
      <c r="V28" s="139"/>
      <c r="W28" s="111"/>
      <c r="X28" s="215"/>
    </row>
    <row r="29" spans="2:24" ht="30">
      <c r="B29" s="225">
        <v>30</v>
      </c>
      <c r="C29" s="110" t="s">
        <v>474</v>
      </c>
      <c r="D29" s="113" t="s">
        <v>545</v>
      </c>
      <c r="E29" s="229" t="s">
        <v>548</v>
      </c>
      <c r="F29" s="111" t="s">
        <v>525</v>
      </c>
      <c r="G29" s="111" t="s">
        <v>580</v>
      </c>
      <c r="H29" s="229" t="s">
        <v>544</v>
      </c>
      <c r="I29" s="112"/>
      <c r="J29" s="227"/>
      <c r="K29" s="227"/>
      <c r="L29" s="141" t="str">
        <f t="shared" si="2"/>
        <v>0</v>
      </c>
      <c r="M29" s="141" t="str">
        <f t="shared" si="3"/>
        <v>0</v>
      </c>
      <c r="N29" s="141">
        <f t="shared" si="4"/>
        <v>0</v>
      </c>
      <c r="O29" s="141" t="str">
        <f t="shared" si="0"/>
        <v>0</v>
      </c>
      <c r="P29" s="127" t="str">
        <f t="shared" si="1"/>
        <v>0</v>
      </c>
      <c r="Q29" s="129"/>
      <c r="R29" s="128"/>
      <c r="S29" s="228"/>
      <c r="T29" s="111"/>
      <c r="U29" s="111"/>
      <c r="V29" s="139"/>
      <c r="W29" s="111"/>
      <c r="X29" s="215"/>
    </row>
    <row r="30" spans="2:24" ht="30">
      <c r="B30" s="225">
        <v>31</v>
      </c>
      <c r="C30" s="110" t="s">
        <v>474</v>
      </c>
      <c r="D30" s="113" t="s">
        <v>545</v>
      </c>
      <c r="E30" s="229" t="s">
        <v>548</v>
      </c>
      <c r="F30" s="111" t="s">
        <v>486</v>
      </c>
      <c r="G30" s="111" t="s">
        <v>527</v>
      </c>
      <c r="H30" s="229" t="s">
        <v>544</v>
      </c>
      <c r="I30" s="112"/>
      <c r="J30" s="227"/>
      <c r="K30" s="227"/>
      <c r="L30" s="141" t="str">
        <f t="shared" si="2"/>
        <v>0</v>
      </c>
      <c r="M30" s="141" t="str">
        <f t="shared" si="3"/>
        <v>0</v>
      </c>
      <c r="N30" s="141">
        <f t="shared" si="4"/>
        <v>0</v>
      </c>
      <c r="O30" s="141" t="str">
        <f t="shared" si="0"/>
        <v>0</v>
      </c>
      <c r="P30" s="127" t="str">
        <f t="shared" si="1"/>
        <v>0</v>
      </c>
      <c r="Q30" s="129"/>
      <c r="R30" s="128"/>
      <c r="S30" s="228"/>
      <c r="T30" s="119"/>
      <c r="U30" s="111"/>
      <c r="V30" s="139"/>
      <c r="W30" s="111"/>
      <c r="X30" s="122"/>
    </row>
    <row r="31" spans="2:24" ht="30">
      <c r="B31" s="225">
        <v>34</v>
      </c>
      <c r="C31" s="110" t="s">
        <v>474</v>
      </c>
      <c r="D31" s="113" t="s">
        <v>545</v>
      </c>
      <c r="E31" s="229" t="s">
        <v>548</v>
      </c>
      <c r="F31" s="111" t="s">
        <v>532</v>
      </c>
      <c r="G31" s="111" t="s">
        <v>531</v>
      </c>
      <c r="H31" s="229" t="s">
        <v>544</v>
      </c>
      <c r="I31" s="112"/>
      <c r="J31" s="227"/>
      <c r="K31" s="227"/>
      <c r="L31" s="141" t="str">
        <f t="shared" si="2"/>
        <v>0</v>
      </c>
      <c r="M31" s="141" t="str">
        <f t="shared" si="3"/>
        <v>0</v>
      </c>
      <c r="N31" s="141">
        <f t="shared" si="4"/>
        <v>0</v>
      </c>
      <c r="O31" s="141" t="str">
        <f t="shared" si="0"/>
        <v>0</v>
      </c>
      <c r="P31" s="127" t="str">
        <f t="shared" si="1"/>
        <v>0</v>
      </c>
      <c r="Q31" s="129"/>
      <c r="R31" s="128"/>
      <c r="S31" s="228"/>
      <c r="T31" s="119"/>
      <c r="U31" s="111"/>
      <c r="V31" s="139"/>
      <c r="W31" s="118"/>
      <c r="X31" s="122"/>
    </row>
    <row r="32" spans="2:24" ht="30">
      <c r="B32" s="225">
        <v>35</v>
      </c>
      <c r="C32" s="110" t="s">
        <v>474</v>
      </c>
      <c r="D32" s="113" t="s">
        <v>545</v>
      </c>
      <c r="E32" s="229" t="s">
        <v>548</v>
      </c>
      <c r="F32" s="111" t="s">
        <v>532</v>
      </c>
      <c r="G32" s="111" t="s">
        <v>581</v>
      </c>
      <c r="H32" s="229" t="s">
        <v>544</v>
      </c>
      <c r="I32" s="112"/>
      <c r="J32" s="227"/>
      <c r="K32" s="227"/>
      <c r="L32" s="141" t="str">
        <f t="shared" si="2"/>
        <v>0</v>
      </c>
      <c r="M32" s="141" t="str">
        <f t="shared" si="3"/>
        <v>0</v>
      </c>
      <c r="N32" s="141">
        <f t="shared" si="4"/>
        <v>0</v>
      </c>
      <c r="O32" s="141" t="str">
        <f t="shared" si="0"/>
        <v>0</v>
      </c>
      <c r="P32" s="127" t="str">
        <f t="shared" si="1"/>
        <v>0</v>
      </c>
      <c r="Q32" s="129"/>
      <c r="R32" s="128"/>
      <c r="S32" s="228"/>
      <c r="T32" s="111"/>
      <c r="U32" s="111"/>
      <c r="V32" s="139"/>
      <c r="W32" s="118"/>
      <c r="X32" s="122"/>
    </row>
    <row r="33" spans="2:24" ht="15.75" thickBot="1">
      <c r="B33" s="234"/>
      <c r="C33" s="116"/>
      <c r="D33" s="116"/>
      <c r="E33" s="116"/>
      <c r="F33" s="116"/>
      <c r="G33" s="116"/>
      <c r="H33" s="235"/>
      <c r="I33" s="116"/>
      <c r="J33" s="236"/>
      <c r="K33" s="236"/>
      <c r="L33" s="237" t="str">
        <f t="shared" ref="L33" si="5">IF(J33="Very High","4",IF(J33="High","3",IF(J33="Medium","2",IF(J33="Low","1","0"))))</f>
        <v>0</v>
      </c>
      <c r="M33" s="237" t="str">
        <f t="shared" si="3"/>
        <v>0</v>
      </c>
      <c r="N33" s="237">
        <f t="shared" ref="N33" si="6">L33*M33</f>
        <v>0</v>
      </c>
      <c r="O33" s="237" t="str">
        <f t="shared" ref="O33" si="7">IF($N33&gt;=12,"4",IF($N33&gt;=8,"3",IF($N33&gt;=4,"2",IF($N33&gt;0,"1","0"))))</f>
        <v>0</v>
      </c>
      <c r="P33" s="143" t="str">
        <f t="shared" si="1"/>
        <v>0</v>
      </c>
      <c r="Q33" s="196"/>
      <c r="R33" s="196"/>
      <c r="S33" s="116"/>
      <c r="T33" s="116"/>
      <c r="U33" s="116"/>
      <c r="V33" s="116"/>
      <c r="W33" s="116"/>
      <c r="X33" s="126"/>
    </row>
    <row r="34" spans="2:24" ht="15.75" thickTop="1">
      <c r="F34" s="111"/>
    </row>
  </sheetData>
  <sheetProtection formatCells="0" formatColumns="0" formatRows="0" insertRows="0" deleteRows="0" sort="0" autoFilter="0" pivotTables="0"/>
  <autoFilter ref="B5:X33"/>
  <mergeCells count="1">
    <mergeCell ref="H1:J1"/>
  </mergeCells>
  <conditionalFormatting sqref="P6:P32">
    <cfRule type="cellIs" dxfId="10" priority="1" operator="equal">
      <formula>"Low"</formula>
    </cfRule>
    <cfRule type="cellIs" dxfId="9" priority="2" operator="equal">
      <formula>"Medium"</formula>
    </cfRule>
    <cfRule type="cellIs" dxfId="8" priority="3" operator="equal">
      <formula>"High"</formula>
    </cfRule>
    <cfRule type="cellIs" dxfId="7" priority="4" operator="equal">
      <formula>"Very high"</formula>
    </cfRule>
  </conditionalFormatting>
  <dataValidations count="5">
    <dataValidation type="list" allowBlank="1" showInputMessage="1" showErrorMessage="1" sqref="K33 K7">
      <formula1>"Frequent,Intermittent,Occassional,Rare"</formula1>
    </dataValidation>
    <dataValidation type="list" allowBlank="1" showInputMessage="1" showErrorMessage="1" sqref="K6 K8:K32">
      <formula1>"Frequent,Intermittent,Occasional,Rare"</formula1>
    </dataValidation>
    <dataValidation type="list" allowBlank="1" showInputMessage="1" showErrorMessage="1" sqref="R6:R33">
      <formula1>"No Control, Control Deployed-Ineffective, Control Deployed-Needs Improvement,Control Deployed-Effective"</formula1>
    </dataValidation>
    <dataValidation type="list" allowBlank="1" showInputMessage="1" showErrorMessage="1" sqref="S6:S32">
      <formula1>"Mitigate Risk, Transfer Risk, Avoid Risk, Accept Risk"</formula1>
    </dataValidation>
    <dataValidation type="list" allowBlank="1" showInputMessage="1" showErrorMessage="1" sqref="J6:J33">
      <formula1>"Very High,High,Medium,Low"</formula1>
    </dataValidation>
  </dataValidations>
  <pageMargins left="0.7" right="0.7" top="0.75" bottom="0.75" header="0.3" footer="0.3"/>
  <pageSetup scale="34" orientation="landscape" verticalDpi="0" r:id="rId1"/>
  <headerFooter>
    <oddHeader>&amp;L&amp;G&amp;C&amp;"-,Bold"&amp;12&amp;K0070C0Uninor.Confidential</oddHeader>
    <oddFooter>&amp;C&amp;P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Process Discovery Template</vt:lpstr>
      <vt:lpstr>Introduction</vt:lpstr>
      <vt:lpstr>Scope</vt:lpstr>
      <vt:lpstr>Asset Register</vt:lpstr>
      <vt:lpstr>Asset Grouping</vt:lpstr>
      <vt:lpstr>Risk List</vt:lpstr>
      <vt:lpstr>Summary</vt:lpstr>
      <vt:lpstr>Business Processes &amp; Enablers</vt:lpstr>
      <vt:lpstr>Risk List-Comviva</vt:lpstr>
      <vt:lpstr>Risk List New</vt:lpstr>
      <vt:lpstr>Risk Map</vt:lpstr>
      <vt:lpstr>Hide</vt:lpstr>
      <vt:lpstr>Risk Map - VAS</vt:lpstr>
      <vt:lpstr>Reference</vt:lpstr>
      <vt:lpstr>Threats</vt:lpstr>
      <vt:lpstr>Risk Treatment Plan</vt:lpstr>
      <vt:lpstr>AT</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Amit.karir</dc:creator>
  <cp:lastModifiedBy>Amit.karir</cp:lastModifiedBy>
  <cp:lastPrinted>2010-07-22T09:06:23Z</cp:lastPrinted>
  <dcterms:created xsi:type="dcterms:W3CDTF">2010-02-24T09:26:27Z</dcterms:created>
  <dcterms:modified xsi:type="dcterms:W3CDTF">2010-10-06T09:21:57Z</dcterms:modified>
</cp:coreProperties>
</file>

<file path=userCustomization/customUI.xml><?xml version="1.0" encoding="utf-8"?>
<mso:customUI xmlns:mso="http://schemas.microsoft.com/office/2006/01/customui">
  <mso:ribbon>
    <mso:qat>
      <mso:documentControls>
        <mso:control idQ="mso:ArrowStyleGallery" visible="true"/>
      </mso:documentControls>
    </mso:qat>
  </mso:ribbon>
</mso:customUI>
</file>